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N:\Denver\Tangeman - do not delete or move\Projects\EEI_AGA NGSI Update Project\Task 4 Stakeholder Review &amp; Final Docs\Final #2 Updates_08142024\"/>
    </mc:Choice>
  </mc:AlternateContent>
  <xr:revisionPtr revIDLastSave="0" documentId="13_ncr:1_{6B22472B-60F5-4C73-B58C-1215A70A2298}" xr6:coauthVersionLast="47" xr6:coauthVersionMax="47" xr10:uidLastSave="{00000000-0000-0000-0000-000000000000}"/>
  <workbookProtection workbookAlgorithmName="SHA-512" workbookHashValue="sljspqWdPJTJj1Y59BqwKjIcVUFzf6JWwZu35G6xfr64nBoSpIvaacDsF1YTIdc3bxv4s0Y91UBIVE61PEJ8EA==" workbookSaltValue="bxENAcmi+ouzvmGySck/Pw==" workbookSpinCount="100000" lockStructure="1"/>
  <bookViews>
    <workbookView xWindow="-120" yWindow="-120" windowWidth="29040" windowHeight="15840" tabRatio="728" xr2:uid="{00000000-000D-0000-FFFF-FFFF00000000}"/>
  </bookViews>
  <sheets>
    <sheet name="V2.0 UPDATES_PLEASE READ FIRST" sheetId="18" r:id="rId1"/>
    <sheet name="Instructions for Completing" sheetId="16" r:id="rId2"/>
    <sheet name="Data Entry Sheets ==&gt;" sheetId="23" r:id="rId3"/>
    <sheet name="Company Information" sheetId="25" r:id="rId4"/>
    <sheet name="Production GHGRP Facilities" sheetId="1" r:id="rId5"/>
    <sheet name="Production Non-GHGRP" sheetId="20" r:id="rId6"/>
    <sheet name="Summary Data ==&gt;" sheetId="24" r:id="rId7"/>
    <sheet name="Public Disclosure Data" sheetId="14" r:id="rId8"/>
    <sheet name="Information Sheets==&gt;" sheetId="22" r:id="rId9"/>
    <sheet name="Overview of CH4 Intensity" sheetId="10" r:id="rId10"/>
    <sheet name="Emission Factor References" sheetId="19" r:id="rId11"/>
    <sheet name="Processing" sheetId="3" state="hidden" r:id="rId12"/>
    <sheet name="Transmission &amp; Storage" sheetId="4" state="hidden" r:id="rId13"/>
    <sheet name="Distribution" sheetId="5" state="hidden" r:id="rId14"/>
  </sheets>
  <definedNames>
    <definedName name="Dehydrator" localSheetId="3">#REF!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20" l="1"/>
  <c r="H78" i="20"/>
  <c r="G78" i="20"/>
  <c r="F78" i="20"/>
  <c r="E78" i="20"/>
  <c r="D78" i="20"/>
  <c r="C78" i="20"/>
  <c r="B78" i="20"/>
  <c r="O73" i="20"/>
  <c r="O74" i="20" s="1"/>
  <c r="O72" i="20"/>
  <c r="I70" i="20"/>
  <c r="H70" i="20"/>
  <c r="G70" i="20"/>
  <c r="F70" i="20"/>
  <c r="E70" i="20"/>
  <c r="D70" i="20"/>
  <c r="C70" i="20"/>
  <c r="B70" i="20"/>
  <c r="I57" i="20"/>
  <c r="H57" i="20"/>
  <c r="G57" i="20"/>
  <c r="F57" i="20"/>
  <c r="E57" i="20"/>
  <c r="D57" i="20"/>
  <c r="C57" i="20"/>
  <c r="B57" i="20"/>
  <c r="O63" i="20"/>
  <c r="O61" i="20"/>
  <c r="O58" i="20"/>
  <c r="I52" i="20"/>
  <c r="H52" i="20"/>
  <c r="G52" i="20"/>
  <c r="F52" i="20"/>
  <c r="E52" i="20"/>
  <c r="D52" i="20"/>
  <c r="C52" i="20"/>
  <c r="B52" i="20"/>
  <c r="I40" i="20"/>
  <c r="H40" i="20"/>
  <c r="G40" i="20"/>
  <c r="F40" i="20"/>
  <c r="E40" i="20"/>
  <c r="D40" i="20"/>
  <c r="C40" i="20"/>
  <c r="B40" i="20"/>
  <c r="O35" i="20"/>
  <c r="O34" i="20"/>
  <c r="O33" i="20"/>
  <c r="O32" i="20"/>
  <c r="O31" i="20"/>
  <c r="O30" i="20"/>
  <c r="O29" i="20"/>
  <c r="O28" i="20"/>
  <c r="O22" i="20"/>
  <c r="O21" i="20"/>
  <c r="O20" i="20"/>
  <c r="O19" i="20"/>
  <c r="O18" i="20"/>
  <c r="O17" i="20"/>
  <c r="O16" i="20"/>
  <c r="O15" i="20"/>
  <c r="O14" i="20"/>
  <c r="O13" i="20"/>
  <c r="O12" i="20"/>
  <c r="O11" i="20"/>
  <c r="O10" i="20"/>
  <c r="O9" i="20"/>
  <c r="O8" i="20"/>
  <c r="O7" i="20"/>
  <c r="O6" i="20"/>
  <c r="I27" i="20"/>
  <c r="H27" i="20"/>
  <c r="G27" i="20"/>
  <c r="F27" i="20"/>
  <c r="E27" i="20"/>
  <c r="D27" i="20"/>
  <c r="C27" i="20"/>
  <c r="B27" i="20"/>
  <c r="B5" i="20" a="1"/>
  <c r="B5" i="20" s="1"/>
  <c r="A1" i="20"/>
  <c r="I62" i="1"/>
  <c r="H62" i="1"/>
  <c r="G62" i="1"/>
  <c r="F62" i="1"/>
  <c r="E62" i="1"/>
  <c r="D62" i="1"/>
  <c r="C62" i="1"/>
  <c r="B62" i="1"/>
  <c r="O58" i="1"/>
  <c r="O57" i="1"/>
  <c r="O56" i="1"/>
  <c r="I54" i="1"/>
  <c r="H54" i="1"/>
  <c r="G54" i="1"/>
  <c r="F54" i="1"/>
  <c r="E54" i="1"/>
  <c r="D54" i="1"/>
  <c r="C54" i="1"/>
  <c r="B54" i="1"/>
  <c r="O47" i="1"/>
  <c r="O45" i="1"/>
  <c r="O42" i="1"/>
  <c r="I41" i="1"/>
  <c r="H41" i="1"/>
  <c r="G41" i="1"/>
  <c r="F41" i="1"/>
  <c r="E41" i="1"/>
  <c r="D41" i="1"/>
  <c r="C41" i="1"/>
  <c r="B41" i="1"/>
  <c r="I36" i="1"/>
  <c r="H36" i="1"/>
  <c r="G36" i="1"/>
  <c r="F36" i="1"/>
  <c r="E36" i="1"/>
  <c r="D36" i="1"/>
  <c r="C36" i="1"/>
  <c r="B36" i="1"/>
  <c r="I24" i="1"/>
  <c r="H24" i="1"/>
  <c r="G24" i="1"/>
  <c r="F24" i="1"/>
  <c r="E24" i="1"/>
  <c r="D24" i="1"/>
  <c r="C24" i="1"/>
  <c r="B24" i="1"/>
  <c r="O19" i="1"/>
  <c r="O18" i="1"/>
  <c r="O12" i="1"/>
  <c r="O17" i="1"/>
  <c r="O16" i="1"/>
  <c r="O15" i="1"/>
  <c r="O14" i="1"/>
  <c r="O13" i="1"/>
  <c r="I11" i="1"/>
  <c r="H11" i="1"/>
  <c r="G11" i="1"/>
  <c r="F11" i="1"/>
  <c r="E11" i="1"/>
  <c r="D11" i="1"/>
  <c r="C11" i="1"/>
  <c r="B11" i="1"/>
  <c r="O6" i="1"/>
  <c r="B5" i="1" a="1"/>
  <c r="B5" i="1" s="1"/>
  <c r="A1" i="1"/>
  <c r="D5" i="20" l="1"/>
  <c r="F5" i="20"/>
  <c r="C5" i="20"/>
  <c r="I5" i="20"/>
  <c r="H5" i="20"/>
  <c r="G5" i="20"/>
  <c r="E5" i="20"/>
  <c r="D5" i="1"/>
  <c r="I5" i="1"/>
  <c r="C5" i="1"/>
  <c r="H5" i="1"/>
  <c r="G5" i="1"/>
  <c r="F5" i="1"/>
  <c r="E5" i="1"/>
  <c r="B10" i="14" l="1"/>
  <c r="B9" i="14"/>
  <c r="B8" i="14"/>
  <c r="B7" i="14"/>
  <c r="B6" i="14"/>
  <c r="I22" i="20"/>
  <c r="H22" i="20"/>
  <c r="G22" i="20"/>
  <c r="F22" i="20"/>
  <c r="E22" i="20"/>
  <c r="D22" i="20"/>
  <c r="C22" i="20"/>
  <c r="B22" i="20"/>
  <c r="I72" i="20"/>
  <c r="I73" i="20" s="1"/>
  <c r="H72" i="20"/>
  <c r="H73" i="20" s="1"/>
  <c r="G72" i="20"/>
  <c r="G73" i="20" s="1"/>
  <c r="F72" i="20"/>
  <c r="F73" i="20" s="1"/>
  <c r="E72" i="20"/>
  <c r="E73" i="20" s="1"/>
  <c r="D72" i="20"/>
  <c r="D73" i="20" s="1"/>
  <c r="C72" i="20"/>
  <c r="C73" i="20" s="1"/>
  <c r="B72" i="20"/>
  <c r="B73" i="20" s="1"/>
  <c r="I63" i="20"/>
  <c r="H63" i="20"/>
  <c r="G63" i="20"/>
  <c r="F63" i="20"/>
  <c r="E63" i="20"/>
  <c r="D63" i="20"/>
  <c r="C63" i="20"/>
  <c r="B63" i="20"/>
  <c r="I60" i="20"/>
  <c r="I64" i="20" s="1"/>
  <c r="H60" i="20"/>
  <c r="H64" i="20" s="1"/>
  <c r="G60" i="20"/>
  <c r="G64" i="20" s="1"/>
  <c r="F60" i="20"/>
  <c r="F64" i="20" s="1"/>
  <c r="E60" i="20"/>
  <c r="E64" i="20" s="1"/>
  <c r="D60" i="20"/>
  <c r="D64" i="20" s="1"/>
  <c r="C60" i="20"/>
  <c r="C64" i="20" s="1"/>
  <c r="B60" i="20"/>
  <c r="B64" i="20" s="1"/>
  <c r="J48" i="20"/>
  <c r="I48" i="20"/>
  <c r="H48" i="20"/>
  <c r="G48" i="20"/>
  <c r="F48" i="20"/>
  <c r="E48" i="20"/>
  <c r="D48" i="20"/>
  <c r="C48" i="20"/>
  <c r="B48" i="20"/>
  <c r="J47" i="20"/>
  <c r="I47" i="20"/>
  <c r="H47" i="20"/>
  <c r="G47" i="20"/>
  <c r="F47" i="20"/>
  <c r="E47" i="20"/>
  <c r="D47" i="20"/>
  <c r="C47" i="20"/>
  <c r="B47" i="20"/>
  <c r="J46" i="20"/>
  <c r="I46" i="20"/>
  <c r="H46" i="20"/>
  <c r="G46" i="20"/>
  <c r="F46" i="20"/>
  <c r="E46" i="20"/>
  <c r="D46" i="20"/>
  <c r="C46" i="20"/>
  <c r="B46" i="20"/>
  <c r="J45" i="20"/>
  <c r="I45" i="20"/>
  <c r="H45" i="20"/>
  <c r="G45" i="20"/>
  <c r="F45" i="20"/>
  <c r="E45" i="20"/>
  <c r="D45" i="20"/>
  <c r="C45" i="20"/>
  <c r="B45" i="20"/>
  <c r="J44" i="20"/>
  <c r="I44" i="20"/>
  <c r="H44" i="20"/>
  <c r="G44" i="20"/>
  <c r="F44" i="20"/>
  <c r="E44" i="20"/>
  <c r="D44" i="20"/>
  <c r="C44" i="20"/>
  <c r="B44" i="20"/>
  <c r="J43" i="20"/>
  <c r="I43" i="20"/>
  <c r="H43" i="20"/>
  <c r="G43" i="20"/>
  <c r="F43" i="20"/>
  <c r="E43" i="20"/>
  <c r="D43" i="20"/>
  <c r="C43" i="20"/>
  <c r="B43" i="20"/>
  <c r="J42" i="20"/>
  <c r="I42" i="20"/>
  <c r="H42" i="20"/>
  <c r="G42" i="20"/>
  <c r="F42" i="20"/>
  <c r="E42" i="20"/>
  <c r="D42" i="20"/>
  <c r="C42" i="20"/>
  <c r="B42" i="20"/>
  <c r="J41" i="20"/>
  <c r="I41" i="20"/>
  <c r="H41" i="20"/>
  <c r="G41" i="20"/>
  <c r="F41" i="20"/>
  <c r="E41" i="20"/>
  <c r="D41" i="20"/>
  <c r="C41" i="20"/>
  <c r="B41" i="20"/>
  <c r="J32" i="1"/>
  <c r="J31" i="1"/>
  <c r="J30" i="1"/>
  <c r="J29" i="1"/>
  <c r="J28" i="1"/>
  <c r="J27" i="1"/>
  <c r="J26" i="1"/>
  <c r="J25" i="1"/>
  <c r="I32" i="1"/>
  <c r="H32" i="1"/>
  <c r="G32" i="1"/>
  <c r="F32" i="1"/>
  <c r="E32" i="1"/>
  <c r="D32" i="1"/>
  <c r="C32" i="1"/>
  <c r="I31" i="1"/>
  <c r="H31" i="1"/>
  <c r="G31" i="1"/>
  <c r="F31" i="1"/>
  <c r="E31" i="1"/>
  <c r="D31" i="1"/>
  <c r="C31" i="1"/>
  <c r="I30" i="1"/>
  <c r="H30" i="1"/>
  <c r="G30" i="1"/>
  <c r="F30" i="1"/>
  <c r="E30" i="1"/>
  <c r="D30" i="1"/>
  <c r="C30" i="1"/>
  <c r="I29" i="1"/>
  <c r="H29" i="1"/>
  <c r="G29" i="1"/>
  <c r="F29" i="1"/>
  <c r="E29" i="1"/>
  <c r="D29" i="1"/>
  <c r="C29" i="1"/>
  <c r="I28" i="1"/>
  <c r="H28" i="1"/>
  <c r="G28" i="1"/>
  <c r="F28" i="1"/>
  <c r="E28" i="1"/>
  <c r="D28" i="1"/>
  <c r="C28" i="1"/>
  <c r="I27" i="1"/>
  <c r="H27" i="1"/>
  <c r="G27" i="1"/>
  <c r="F27" i="1"/>
  <c r="E27" i="1"/>
  <c r="D27" i="1"/>
  <c r="C27" i="1"/>
  <c r="I26" i="1"/>
  <c r="H26" i="1"/>
  <c r="G26" i="1"/>
  <c r="F26" i="1"/>
  <c r="E26" i="1"/>
  <c r="D26" i="1"/>
  <c r="C26" i="1"/>
  <c r="I25" i="1"/>
  <c r="H25" i="1"/>
  <c r="G25" i="1"/>
  <c r="F25" i="1"/>
  <c r="E25" i="1"/>
  <c r="D25" i="1"/>
  <c r="C25" i="1"/>
  <c r="B32" i="1"/>
  <c r="B31" i="1"/>
  <c r="B30" i="1"/>
  <c r="B29" i="1"/>
  <c r="B28" i="1"/>
  <c r="O28" i="1" s="1"/>
  <c r="B27" i="1"/>
  <c r="B26" i="1"/>
  <c r="B25" i="1"/>
  <c r="O43" i="20" l="1"/>
  <c r="O29" i="1"/>
  <c r="O45" i="20"/>
  <c r="O46" i="20"/>
  <c r="O32" i="1"/>
  <c r="O47" i="20"/>
  <c r="O44" i="20"/>
  <c r="O48" i="20"/>
  <c r="O30" i="1"/>
  <c r="O31" i="1"/>
  <c r="O25" i="1"/>
  <c r="O26" i="1"/>
  <c r="O41" i="20"/>
  <c r="O27" i="1"/>
  <c r="O42" i="20"/>
  <c r="C49" i="20"/>
  <c r="D49" i="20"/>
  <c r="E49" i="20"/>
  <c r="F49" i="20"/>
  <c r="G49" i="20"/>
  <c r="H49" i="20"/>
  <c r="I49" i="20"/>
  <c r="B49" i="20"/>
  <c r="B74" i="20"/>
  <c r="E53" i="20" l="1"/>
  <c r="E65" i="20" s="1"/>
  <c r="E79" i="20" s="1"/>
  <c r="D53" i="20"/>
  <c r="D65" i="20" s="1"/>
  <c r="D79" i="20" s="1"/>
  <c r="I53" i="20"/>
  <c r="I65" i="20" s="1"/>
  <c r="I79" i="20" s="1"/>
  <c r="C53" i="20"/>
  <c r="C65" i="20" s="1"/>
  <c r="C79" i="20" s="1"/>
  <c r="O49" i="20"/>
  <c r="B53" i="20"/>
  <c r="H53" i="20"/>
  <c r="H65" i="20" s="1"/>
  <c r="H79" i="20" s="1"/>
  <c r="G53" i="20"/>
  <c r="G65" i="20" s="1"/>
  <c r="G79" i="20" s="1"/>
  <c r="F53" i="20"/>
  <c r="F65" i="20" s="1"/>
  <c r="F79" i="20" s="1"/>
  <c r="B11" i="14"/>
  <c r="O53" i="20" l="1"/>
  <c r="B65" i="20"/>
  <c r="I33" i="1"/>
  <c r="H33" i="1"/>
  <c r="G33" i="1"/>
  <c r="F33" i="1"/>
  <c r="E33" i="1"/>
  <c r="D33" i="1"/>
  <c r="C33" i="1"/>
  <c r="B33" i="1"/>
  <c r="O65" i="20" l="1"/>
  <c r="B79" i="20"/>
  <c r="O79" i="20" s="1"/>
  <c r="B66" i="20"/>
  <c r="B80" i="20" s="1"/>
  <c r="O80" i="20" s="1"/>
  <c r="O33" i="1"/>
  <c r="B44" i="1"/>
  <c r="O66" i="20" l="1"/>
  <c r="H56" i="1"/>
  <c r="H57" i="1" s="1"/>
  <c r="D56" i="1" l="1"/>
  <c r="D57" i="1" s="1"/>
  <c r="D44" i="1"/>
  <c r="D47" i="1"/>
  <c r="D37" i="1" l="1"/>
  <c r="D48" i="1"/>
  <c r="I56" i="1"/>
  <c r="I57" i="1" s="1"/>
  <c r="C56" i="1"/>
  <c r="C57" i="1" s="1"/>
  <c r="E56" i="1"/>
  <c r="E57" i="1" s="1"/>
  <c r="F56" i="1"/>
  <c r="F57" i="1" s="1"/>
  <c r="G56" i="1"/>
  <c r="G57" i="1" s="1"/>
  <c r="B56" i="1"/>
  <c r="C47" i="1"/>
  <c r="E47" i="1"/>
  <c r="F47" i="1"/>
  <c r="G47" i="1"/>
  <c r="H47" i="1"/>
  <c r="I47" i="1"/>
  <c r="B47" i="1"/>
  <c r="C44" i="1"/>
  <c r="E44" i="1"/>
  <c r="F44" i="1"/>
  <c r="G44" i="1"/>
  <c r="H44" i="1"/>
  <c r="I44" i="1"/>
  <c r="E37" i="1"/>
  <c r="F37" i="1"/>
  <c r="F48" i="1" l="1"/>
  <c r="B57" i="1"/>
  <c r="B58" i="1" s="1"/>
  <c r="C37" i="1"/>
  <c r="H37" i="1"/>
  <c r="I37" i="1"/>
  <c r="D49" i="1"/>
  <c r="D63" i="1" s="1"/>
  <c r="I48" i="1"/>
  <c r="H48" i="1"/>
  <c r="B48" i="1"/>
  <c r="E48" i="1"/>
  <c r="C48" i="1"/>
  <c r="G48" i="1"/>
  <c r="F49" i="1"/>
  <c r="F63" i="1" s="1"/>
  <c r="G37" i="1"/>
  <c r="B37" i="1"/>
  <c r="O37" i="1" l="1"/>
  <c r="B5" i="14"/>
  <c r="E49" i="1"/>
  <c r="E63" i="1" s="1"/>
  <c r="I49" i="1"/>
  <c r="I63" i="1" s="1"/>
  <c r="G49" i="1"/>
  <c r="G63" i="1" s="1"/>
  <c r="C49" i="1"/>
  <c r="C63" i="1" s="1"/>
  <c r="H49" i="1"/>
  <c r="H63" i="1" s="1"/>
  <c r="B49" i="1" l="1"/>
  <c r="O49" i="1" l="1"/>
  <c r="B63" i="1"/>
  <c r="O63" i="1" s="1"/>
  <c r="B50" i="1"/>
  <c r="B64" i="1" l="1"/>
  <c r="O64" i="1" s="1"/>
  <c r="B12" i="14"/>
  <c r="B5" i="25" s="1"/>
  <c r="O50" i="1"/>
</calcChain>
</file>

<file path=xl/sharedStrings.xml><?xml version="1.0" encoding="utf-8"?>
<sst xmlns="http://schemas.openxmlformats.org/spreadsheetml/2006/main" count="767" uniqueCount="490">
  <si>
    <t>Natural Gas Sustainability Initiative | (eei.org)</t>
  </si>
  <si>
    <t>Natural Gas Sustainability Initiative (NGSI) - American Gas Association (aga.org)</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</si>
  <si>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</si>
  <si>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Version 2.0 Onshore Production Reporting Template - Updates </t>
  </si>
  <si>
    <t>NOTE:  V2.0 NGSI Protocol does not change the list of emission sources being reported in the NGSI Onshore Production Reporting Template.</t>
  </si>
  <si>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</si>
  <si>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</si>
  <si>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</si>
  <si>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</si>
  <si>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</si>
  <si>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</si>
  <si>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</si>
  <si>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</si>
  <si>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Company Information Worksheet Added</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</si>
  <si>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</si>
  <si>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Production GHGRP and Production Non-GHGRP Worksheets</t>
  </si>
  <si>
    <t>On the Production GHGRP and Non-GHGRP Facilities worksheets, either "Data Entry Required" or "No Data Entry Required" have been added above each of the sections within the worksheets.</t>
  </si>
  <si>
    <t>Production GHGRP, Production Non-GHGRP and Public Disclosure Data Worksheets</t>
  </si>
  <si>
    <t xml:space="preserve">The Production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</si>
  <si>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Production GHGRP and Production Non-GHGRP worksheets were updated to the most recent GHGi factors finalized in the GHGi for RY2021.</t>
  </si>
  <si>
    <t xml:space="preserve">The Production GHGRP, Non-GHGRP Facilities, and Public Disclosure Data worksheets each include a spreadsheet key table showing what each of the color codes mean.  </t>
  </si>
  <si>
    <t xml:space="preserve">QA/Validation Check Added </t>
  </si>
  <si>
    <t xml:space="preserve">Auto-calculated QA checks have been added in Columns O to S of the Production GHGRP and Production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</si>
  <si>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Methane Intensity Reporting Template for the Onshore Production Segment 
Natural Gas Sustainability Initiative (NGSI) Methane Emissions Intensity Protocol V2.0.</t>
  </si>
  <si>
    <t>Instructions</t>
  </si>
  <si>
    <t xml:space="preserve">Description of Data Entry and Calculation Worksheets 
(Company Information, Production GHGRP Facilities, Production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</si>
  <si>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["Production GHGRP Facilities" worksheet] and facilities that do not trigger reporting under GHGRP ["Production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</si>
  <si>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 xml:space="preserve">Company Information Worksheet (Complete this worksheet first)
</t>
  </si>
  <si>
    <t>Complete the company information worksheet first followed by the "Production GHGRP Facilities" and "Production Non-GHGRP Facilities" worksheets.</t>
  </si>
  <si>
    <t xml:space="preserve">Section 1:  Production GHGRP and Non-GHGRP Facilities Worksheets
</t>
  </si>
  <si>
    <r>
      <t xml:space="preserve">The process for populating the "Production GHGRP Facilities" and "Production Non-GHGRP Facilities" worksheets is almost identical, with the only difference occurring in Section 1. 
</t>
    </r>
    <r>
      <rPr>
        <b/>
        <u/>
        <sz val="10"/>
        <color rgb="FFFF0000"/>
        <rFont val="Arial"/>
        <family val="2"/>
      </rPr>
      <t>Section 1 GHGRP (Production GHGRP Facilities Sheet):</t>
    </r>
    <r>
      <rPr>
        <sz val="10"/>
        <color theme="1"/>
        <rFont val="Arial"/>
        <family val="2"/>
      </rPr>
      <t xml:space="preserve">  Input emissions from sources included in the GHGRP. For the "Production GHGRP Facilities" worksheet, only total methane emissions for each facility as reported to EPA needs to be entered; there is no need to enter source-specific emissions. 
</t>
    </r>
    <r>
      <rPr>
        <b/>
        <u/>
        <sz val="10"/>
        <color rgb="FFFF0000"/>
        <rFont val="Arial"/>
        <family val="2"/>
      </rPr>
      <t>Section 1 Non-GHGRP (Production Non-GHGRP Facilities Sheet):</t>
    </r>
    <r>
      <rPr>
        <sz val="10"/>
        <color theme="1"/>
        <rFont val="Arial"/>
        <family val="2"/>
      </rPr>
      <t xml:space="preserve">  In the "Production-Non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</si>
  <si>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 xml:space="preserve">Sections 2 to 4:  Production GHGRP and Non-GHGRP Facilities Worksheets
</t>
  </si>
  <si>
    <r>
      <rPr>
        <b/>
        <u/>
        <sz val="10"/>
        <color rgb="FFFF0000"/>
        <rFont val="Arial"/>
        <family val="2"/>
      </rPr>
      <t xml:space="preserve">
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for each facility.</t>
    </r>
  </si>
  <si>
    <t xml:space="preserve">Section 5:  Production GHGRP and Non-GHGRP Facilities Worksheets
</t>
  </si>
  <si>
    <r>
      <rPr>
        <b/>
        <u/>
        <sz val="10"/>
        <color rgb="FFFF0000"/>
        <rFont val="Arial"/>
        <family val="2"/>
      </rPr>
      <t>Section 5:</t>
    </r>
    <r>
      <rPr>
        <sz val="10"/>
        <color theme="1"/>
        <rFont val="Arial"/>
        <family val="2"/>
      </rPr>
      <t xml:space="preserve">  The spreadsheet allocates methane emissions between the natural gas value chain and hydrocarbon liquids value chain. Emissions are allocated based on an energy-weighted gas ratio.  The gas ratio is calculated using data entered on natural gas and liquids production in the blue shaded cells and average energy contents for each commodity in the orange shaded cells. Users may enter facility-specific energy contents in the orange shaded cells if the default factors are not used.  Onshore production segment methane emissions allocated to the natural gas value chain are automatically calculated using the total emissions from Section 4 and the gas ratio.</t>
    </r>
  </si>
  <si>
    <t xml:space="preserve">Section 6:  Production GHGRP and Non-GHGRP Facilities Worksheets
</t>
  </si>
  <si>
    <r>
      <rPr>
        <b/>
        <u/>
        <sz val="10"/>
        <color rgb="FFFF0000"/>
        <rFont val="Arial"/>
        <family val="2"/>
      </rPr>
      <t xml:space="preserve">
Section 6:</t>
    </r>
    <r>
      <rPr>
        <sz val="10"/>
        <color theme="1"/>
        <rFont val="Arial"/>
        <family val="2"/>
      </rPr>
      <t xml:space="preserve">  Calculation of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t>
    </r>
  </si>
  <si>
    <t xml:space="preserve">Section 7:  Production GHGRP and Non-GHGRP Facilities Worksheets </t>
  </si>
  <si>
    <r>
      <t xml:space="preserve">
</t>
    </r>
    <r>
      <rPr>
        <b/>
        <u/>
        <sz val="10"/>
        <color rgb="FFFF0000"/>
        <rFont val="Arial"/>
        <family val="2"/>
      </rPr>
      <t>Section 7</t>
    </r>
    <r>
      <rPr>
        <sz val="10"/>
        <color theme="1"/>
        <rFont val="Arial"/>
        <family val="2"/>
      </rPr>
      <t xml:space="preserve">:  The conversion and emission factors in Section 7 are used in the methane emissions and intensity calculations and should not be altered. </t>
    </r>
  </si>
  <si>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</si>
  <si>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</si>
  <si>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Spreadsheet Key</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</si>
  <si>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</si>
  <si>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</si>
  <si>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</si>
  <si>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</si>
  <si>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Blue Shaded Worksheets are for Entry of Company Data &amp; Calculations - Data Entry Required</t>
  </si>
  <si>
    <t xml:space="preserve">Company Summary Information Worksheet </t>
  </si>
  <si>
    <t xml:space="preserve">All auto-calculated cells are locked to prevent inadvertent editing by users of the templates. </t>
  </si>
  <si>
    <t>Summary of Methane Intensity Results*</t>
  </si>
  <si>
    <t>Methane Intensity (percent)</t>
  </si>
  <si>
    <t>*This table is included to show company-wide processing segment methane intensity.  More detailed information is included in the Production GHGRP Facilities worksheet, Production Non-GHGRP Facilities worksheet, and the Public Disclosure Data worksheet</t>
  </si>
  <si>
    <t>Enter Company Name</t>
  </si>
  <si>
    <t>Onshore Production Example Company</t>
  </si>
  <si>
    <t>Enter GHGRP Facility Names</t>
  </si>
  <si>
    <t>"GHGRP Facility Name"</t>
  </si>
  <si>
    <t>Enter Non-GHGRP Facility Names</t>
  </si>
  <si>
    <t>"Non-GHGRP Facility Name"</t>
  </si>
  <si>
    <r>
      <t xml:space="preserve">Data Entry Worksheet for GHGRP Facilities
Onshore Production Segment
</t>
    </r>
    <r>
      <rPr>
        <b/>
        <sz val="10"/>
        <color rgb="FFFF0000"/>
        <rFont val="Arial"/>
        <family val="2"/>
      </rPr>
      <t>All auto-calculated cells are locked to prevent inadvertent editing by users of the templates</t>
    </r>
  </si>
  <si>
    <t>Section 1:  Data Entry Required (GHGRP Reported Methane Emissions for each Basin)</t>
  </si>
  <si>
    <t>Section 1. Onshore Production Segment Emissions Calculated Using GHGRP Methodology</t>
  </si>
  <si>
    <t>Methane Emissions (Metric Ton CH4)</t>
  </si>
  <si>
    <t>Description</t>
  </si>
  <si>
    <r>
      <rPr>
        <b/>
        <u/>
        <sz val="10"/>
        <color rgb="FFFF0000"/>
        <rFont val="Arial"/>
        <family val="2"/>
      </rPr>
      <t>QA Check</t>
    </r>
    <r>
      <rPr>
        <b/>
        <sz val="10"/>
        <color rgb="FFFF0000"/>
        <rFont val="Arial"/>
        <family val="2"/>
      </rPr>
      <t xml:space="preserve">
All GHGRP Facilities Methane Emissions Total based on GHGRP Methodology</t>
    </r>
  </si>
  <si>
    <t>Total GHGRP Methodology Methane Emissions (MT)</t>
  </si>
  <si>
    <t>Enter total methane emissions per facility/basin as reported to GHGRP</t>
  </si>
  <si>
    <t>Section 2:  Data Entry Required (Counts of Equipment for each Basin)</t>
  </si>
  <si>
    <t>Section 2. Onshore Production Segment Activity Factors for Sources Using GHG Inventory Methodology</t>
  </si>
  <si>
    <t>Activity Data</t>
  </si>
  <si>
    <t>Activity Data Needed</t>
  </si>
  <si>
    <t>Emissions Source</t>
  </si>
  <si>
    <r>
      <rPr>
        <b/>
        <u/>
        <sz val="10"/>
        <color rgb="FFFF0000"/>
        <rFont val="Arial"/>
        <family val="2"/>
      </rPr>
      <t>QA Check</t>
    </r>
    <r>
      <rPr>
        <b/>
        <sz val="10"/>
        <color rgb="FFFF0000"/>
        <rFont val="Arial"/>
        <family val="2"/>
      </rPr>
      <t xml:space="preserve">
All GHGRP Facilities:  
Total Equipment Counts</t>
    </r>
  </si>
  <si>
    <t>Acid Gas Removal Units</t>
  </si>
  <si>
    <t>Number of acid gas removal units</t>
  </si>
  <si>
    <t>Blowdowns – Vessel Blowdowns</t>
  </si>
  <si>
    <t>Number of pressure vessels</t>
  </si>
  <si>
    <t>Compressors, Centrifugal with dry seals</t>
  </si>
  <si>
    <t>Number of centrifugal compressors with dry seals</t>
  </si>
  <si>
    <t>Compressor Starts</t>
  </si>
  <si>
    <t>Number of compressors</t>
  </si>
  <si>
    <t>Compressor Blowdowns</t>
  </si>
  <si>
    <t>Pressure Relief Valves, Upsets</t>
  </si>
  <si>
    <t>Number of pressure relief valves</t>
  </si>
  <si>
    <t>Storage Vessels, Floating roof tanks</t>
  </si>
  <si>
    <t>Number of floating roof tanks</t>
  </si>
  <si>
    <t>Well Drilling</t>
  </si>
  <si>
    <t>Number of wells drilled in calendar year</t>
  </si>
  <si>
    <t xml:space="preserve">Section 3:  Auto-Calculated No Data Entry Required </t>
  </si>
  <si>
    <t>Section 3. Onshore Production Segment Emissions Calculated Using GHG Inventory Methodology</t>
  </si>
  <si>
    <t>GHGI Emissions Factor (See Reference Data)</t>
  </si>
  <si>
    <t>Description of Quantification Method</t>
  </si>
  <si>
    <r>
      <rPr>
        <b/>
        <u/>
        <sz val="10"/>
        <color rgb="FFFF0000"/>
        <rFont val="Arial"/>
        <family val="2"/>
      </rPr>
      <t>QA Check</t>
    </r>
    <r>
      <rPr>
        <b/>
        <sz val="10"/>
        <color rgb="FFFF0000"/>
        <rFont val="Arial"/>
        <family val="2"/>
      </rPr>
      <t xml:space="preserve">
All GHGRP Facilities Methane Emissions based on GHGi Methodology: Total by Source Type &amp; Overall Total</t>
    </r>
  </si>
  <si>
    <t>Alternative calculation methods noted in red below that require some data entry</t>
  </si>
  <si>
    <t>GHG Inventory emission factor multiplied by number of AGRUs</t>
  </si>
  <si>
    <t>GHG Inventory emission factor multiplied by number of vessels</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</si>
  <si>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worksheet cell D19</t>
    </r>
  </si>
  <si>
    <t>GHG Inventory emission factor multiplied by number of compressors</t>
  </si>
  <si>
    <t>GHG Inventory emission factor multiplied by number of pressure relief valves</t>
  </si>
  <si>
    <t>GHG Inventory emission factor multiplied by floating roof tanks</t>
  </si>
  <si>
    <t>GHG Inventory emission factors multiplied by number of wells drilled</t>
  </si>
  <si>
    <t>Total GHGI Methodology Methane Emissions (MT)</t>
  </si>
  <si>
    <t xml:space="preserve">Section 4:  Auto-Calculated No Data Entry Required </t>
  </si>
  <si>
    <t>Section 4: Total Methane Emissions PER Onshore Production Facility (GHGRP and GHGi Methodology Basis)</t>
  </si>
  <si>
    <r>
      <rPr>
        <b/>
        <u/>
        <sz val="10"/>
        <color rgb="FFFF0000"/>
        <rFont val="Arial"/>
        <family val="2"/>
      </rPr>
      <t>QA Check</t>
    </r>
    <r>
      <rPr>
        <b/>
        <sz val="10"/>
        <color rgb="FFFF0000"/>
        <rFont val="Arial"/>
        <family val="2"/>
      </rPr>
      <t xml:space="preserve">
All GHGRP Facilities: Total Methane Emissions GHGRP &amp; GHGi Methodologies</t>
    </r>
  </si>
  <si>
    <t>Total Methane Emissions (MT, sum of reported GHGRP and calculated GHGI source emissions from Row 6 and 33, respectively)</t>
  </si>
  <si>
    <t>Section 5:  Blue Cells (Data Entry Required), Orange Cells (Use Defaults or Enter Facility Specific Data), and Green Cells (Auto-Calculated)</t>
  </si>
  <si>
    <t>Section 5: Total Methane Emissions PER Onshore Production Facility and Onshore Production Segment Total (after Gas-Liquid Ratio Allocation)</t>
  </si>
  <si>
    <r>
      <rPr>
        <b/>
        <u/>
        <sz val="10"/>
        <color rgb="FFFF0000"/>
        <rFont val="Arial"/>
        <family val="2"/>
      </rPr>
      <t>QA Check</t>
    </r>
    <r>
      <rPr>
        <b/>
        <sz val="10"/>
        <color rgb="FFFF0000"/>
        <rFont val="Arial"/>
        <family val="2"/>
      </rPr>
      <t xml:space="preserve">
All GHGRP Facilities: Total Gas and Liquid Throughput and Total Methane Emissions after applying Gas Ratio Allocation</t>
    </r>
  </si>
  <si>
    <r>
      <rPr>
        <sz val="10"/>
        <rFont val="Arial"/>
        <family val="2"/>
      </rPr>
      <t>Onshore</t>
    </r>
    <r>
      <rPr>
        <sz val="10"/>
        <color theme="1"/>
        <rFont val="Arial"/>
        <family val="2"/>
      </rPr>
      <t xml:space="preserve"> Gas Production (Mscf/yr)</t>
    </r>
  </si>
  <si>
    <t>Total volume (thousand standard cubic feet) of produced natural gas consistent with 98.236(aa)(1)(i)(A) as reported to the GHGRP</t>
  </si>
  <si>
    <t>Energy Content of Produced Gas (MMBTU/Mscf)</t>
  </si>
  <si>
    <t>Assume a default raw gas higher heating value of 1.235 MMBtu per thousand standard cubic feet from Table 3-8 of the API Compendium or a facility-specific factor</t>
  </si>
  <si>
    <t>Energy Equivalent of Produced Gas (MMBTU/yr)</t>
  </si>
  <si>
    <t>Product of gas production volume and energy content (Row 42 * Row 43)</t>
  </si>
  <si>
    <t>Crude Oil and Condensate Production (bbl/yr)</t>
  </si>
  <si>
    <t>Volume (barrels) of crude and condensate produced for sales consistent with 98.236(aa)(1)(i)(C) as reported to the GHGRP</t>
  </si>
  <si>
    <t>Energy Content of Produced Crude Oil and Condensate (MMBTU/bbl)</t>
  </si>
  <si>
    <t>Assume a default crude oil heating value of 5.8 MMBtu per barrel from API Compendium Table 3-8 or a facility-specific factor.</t>
  </si>
  <si>
    <t>Energy Equivalent of Produced Crude Oil and Condensate (MMBTU/yr)</t>
  </si>
  <si>
    <t>Product of crude oil and condensate production volume and energy content (Row 45 * Row 46)</t>
  </si>
  <si>
    <t>Gas Ratio</t>
  </si>
  <si>
    <t>Calculate the gas ratio (GR) as the energy equivalent of natural gas divided by the total energy equivalent of produced natural gas and crude oil and condensate (Row 44 / (Row 44 + Row 47))</t>
  </si>
  <si>
    <t>Natural Gas Supply Chain Methane Emissions Allocation (MT)</t>
  </si>
  <si>
    <t>GHGRP facility methane emissions allocated to natural gas value chain; gas ratio multiplied by estimated total facility methane emissions (Row 37 * Row 48)</t>
  </si>
  <si>
    <t>Total Production Methane Emissions Allocated to Natural Gas (MT)</t>
  </si>
  <si>
    <t>Total methane emissons from GHGRP-reporting facilities allocated to natural gas supply chain (sum of Row 49)</t>
  </si>
  <si>
    <t>If ERROR is specified, please recheck values entered in Sections 1.0, 2.0, and 5.0</t>
  </si>
  <si>
    <t>Section 6:  Orange Cells (Use Defaults or Enter Facility Specific Data) and Green Cells (Auto-Calculated)</t>
  </si>
  <si>
    <t>Section 6: Total Methane Throughput PER Onshore Production Facility and Onshore Production Segment Total</t>
  </si>
  <si>
    <r>
      <rPr>
        <b/>
        <u/>
        <sz val="10"/>
        <color rgb="FFFF0000"/>
        <rFont val="Arial"/>
        <family val="2"/>
      </rPr>
      <t>QA Check</t>
    </r>
    <r>
      <rPr>
        <b/>
        <sz val="10"/>
        <color rgb="FFFF0000"/>
        <rFont val="Arial"/>
        <family val="2"/>
      </rPr>
      <t xml:space="preserve">
All GHGRP Facilities: Total Natural Gas and Methane Throughput </t>
    </r>
  </si>
  <si>
    <t>Methane Content (percent)</t>
  </si>
  <si>
    <r>
      <t>To convert throughput to methane, the reporting company can use and disclose its own estimate of the methane content of produced gas or can use a default factor of 83.3 percent.</t>
    </r>
    <r>
      <rPr>
        <b/>
        <sz val="10"/>
        <color theme="1"/>
        <rFont val="Arial"/>
        <family val="2"/>
      </rPr>
      <t xml:space="preserve"> </t>
    </r>
    <r>
      <rPr>
        <sz val="10"/>
        <color theme="1"/>
        <rFont val="Arial"/>
        <family val="2"/>
      </rPr>
      <t>Change value for each facility as appropriate</t>
    </r>
  </si>
  <si>
    <t>Natural Gas Throughput (Mscf)</t>
  </si>
  <si>
    <t>For companies with production operations, segment throughput equates to the volume of gas produced at wells consistent with 98.236(aa)(1)(i)(A) as reported in the GHGRP</t>
  </si>
  <si>
    <t>Methane Throughput (Mscf)</t>
  </si>
  <si>
    <t>GHGRP facility methane throughput; methane content multiplied by natural gas throughput (Row 55 * Row 56)</t>
  </si>
  <si>
    <t>Total Methane Throughput (Mscf)</t>
  </si>
  <si>
    <t>Company-wide production segment methane throughput for GHGRP facilities (sum of methane throughput across all facilities from Row 57)</t>
  </si>
  <si>
    <t>If ERROR is specified, please recheck values entered in Section 5.0</t>
  </si>
  <si>
    <t xml:space="preserve">Section 7:  Auto-Calculated No Data Entry Required </t>
  </si>
  <si>
    <t>Section 7: Total Methane Intensity (Percent) PER Onshore Production Facility and Onshore Production Segment Total (Percent)</t>
  </si>
  <si>
    <r>
      <rPr>
        <b/>
        <u/>
        <sz val="10"/>
        <color rgb="FFFF0000"/>
        <rFont val="Arial"/>
        <family val="2"/>
      </rPr>
      <t>QA Check</t>
    </r>
    <r>
      <rPr>
        <b/>
        <sz val="10"/>
        <color rgb="FFFF0000"/>
        <rFont val="Arial"/>
        <family val="2"/>
      </rPr>
      <t xml:space="preserve">
All GHGRP Facilities: Total Onshore Production Segment Methane Intensity after applying Gas Ratio Allocation to Methane Emissions</t>
    </r>
  </si>
  <si>
    <t xml:space="preserve">Description </t>
  </si>
  <si>
    <t>GHGRP Facility-Specific Production Segment Methane Intensity</t>
  </si>
  <si>
    <t>GHGRP facility methane intensity (facility methane emissions allocated to natural gas from Row 49 / (facility methane throughput from Row 57 * methane density)</t>
  </si>
  <si>
    <t>GHGRP Facility-Wide Production Segment Methane Intensity</t>
  </si>
  <si>
    <t>Methane intensity across all GHGRP facilities (total methane emissions allocated to natural gas from Row 50 / (total methane throughput from Row 58 * methane density))</t>
  </si>
  <si>
    <t>If ERROR is specified, please recheck values entered in Sections 5.0 and 6.0</t>
  </si>
  <si>
    <r>
      <t xml:space="preserve">Data Entry Worksheet for Non-GHGRP Facilities
Onshore Production Segment
</t>
    </r>
    <r>
      <rPr>
        <b/>
        <sz val="10"/>
        <color rgb="FFFF0000"/>
        <rFont val="Arial"/>
        <family val="2"/>
      </rPr>
      <t>All auto-calculated cells are locked to prevent inadvertent editing by users of the templates</t>
    </r>
  </si>
  <si>
    <t>Section 1:  Data Entry Required (GHGRP- Based Methane Emissions for each Basin)</t>
  </si>
  <si>
    <t>GHGRP Methodology Reference</t>
  </si>
  <si>
    <t>Description of Quantification Method(s)</t>
  </si>
  <si>
    <r>
      <rPr>
        <b/>
        <u/>
        <sz val="10"/>
        <color rgb="FFFF0000"/>
        <rFont val="Arial"/>
        <family val="2"/>
      </rPr>
      <t>QA Check</t>
    </r>
    <r>
      <rPr>
        <b/>
        <sz val="10"/>
        <color rgb="FFFF0000"/>
        <rFont val="Arial"/>
        <family val="2"/>
      </rPr>
      <t xml:space="preserve">
All Non-GHGRP Facilities Methane Emissions Total based on GHGRP Methodology</t>
    </r>
  </si>
  <si>
    <t xml:space="preserve">Associated Gas Venting </t>
  </si>
  <si>
    <t>40 CFR 98.233(m)</t>
  </si>
  <si>
    <t>Subpart W – Calculation using volume of oil produced, gas to oil ratio (GOR), and volume of associated gas sent to sales; accounting for flare control as applicable</t>
  </si>
  <si>
    <t>Associated Gas Flaring</t>
  </si>
  <si>
    <t>40 CFR 98.233(n)</t>
  </si>
  <si>
    <t>Combustion Units</t>
  </si>
  <si>
    <t>40 CFR 98.233(z)(1); 
40 CFR 98.233(z)(2)</t>
  </si>
  <si>
    <t>Subpart W, as applicable based on fuel type – Calculation using fuel usage records and measured or estimated composition</t>
  </si>
  <si>
    <t>Compressors, Centrifugal with wet seal oil degassing vents</t>
  </si>
  <si>
    <t>40 CFR 98.233(o)(10)</t>
  </si>
  <si>
    <t>Subpart W – Calculation using default population emission factor for compressors with wet seal oil degassing vents</t>
  </si>
  <si>
    <t>Compressors, Reciprocating</t>
  </si>
  <si>
    <t>40 CFR 98.233(p)(10)</t>
  </si>
  <si>
    <t>Subpart W – Calculation using default population emission factor for reciprocating compressors</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</si>
  <si>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</si>
  <si>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</si>
  <si>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</si>
  <si>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</si>
  <si>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</si>
  <si>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</si>
  <si>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</si>
  <si>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</si>
  <si>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t>
  </si>
  <si>
    <t>Flare Stacks</t>
  </si>
  <si>
    <t>40 CFR 98.233(n)(5); 
40 CFR 98.233(n)(6)</t>
  </si>
  <si>
    <t>Subpart W – Calculation using measured or estimated flow and gas composition, and flare combustion efficiency; accounting for feed gas sent to an un-lit flare as applicable</t>
  </si>
  <si>
    <t>Liquids Unloading</t>
  </si>
  <si>
    <t>40 CFR 98.233(f)(1)
40 CFR 98.233(f)(2) 
40 CFR 98.233(f)(3)</t>
  </si>
  <si>
    <t>Subpart W – Calculation Method 1 using direct measurement for each tubing diameter and pressure group with and without plunger lifts 
Subpart W – Calculation Method 2 using engineering calculations for wells without plunger lifts 
Subpart W – Calculation Method 3 using engineering calculations for wells with plunger lifts</t>
  </si>
  <si>
    <t>Pneumatic Device (Controller) Vents, Natural gas</t>
  </si>
  <si>
    <t>40 CFR 98.233(a)</t>
  </si>
  <si>
    <t xml:space="preserve">Subpart W – Calculation using count of devices and default emission factors. </t>
  </si>
  <si>
    <t>Pneumatic (Chemical Injection) Pump Vents, Natural gas driven</t>
  </si>
  <si>
    <t>40 CFR 98.233(c)</t>
  </si>
  <si>
    <t>Subpart W – Calculation using actual count of devices and default emission factors</t>
  </si>
  <si>
    <t>Storage Vessels, Fixed-roof tanks</t>
  </si>
  <si>
    <t>40 CFR 98.233(j)(1) 
40 CFR 98.233(j)(2) 
40 CFR 98.233(j)(3)</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</si>
  <si>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 using an emission factor and population counts for hydrocarbon liquids flowing togas-liquid separators, non-separator equipment, or directly to atmospheric storage</t>
  </si>
  <si>
    <t>Well Venting During Well Completions / Workovers with Hydraulic Fracturing</t>
  </si>
  <si>
    <t>40 CFR 98.233(g)</t>
  </si>
  <si>
    <t>Subpart W – Calculation using combined production rate measurement and engineering calculations in Equation W-10A 
Subpart W – Calculation using measured vented or flared volume from each well in Equation W-10B 
For oil wells, this calculation is limited to oil wells that have a gas-oil ratio (GOR) of 300 scf/STB or greater</t>
  </si>
  <si>
    <t>Well Venting During Well Completions / Workovers without Hydraulic Fracturing</t>
  </si>
  <si>
    <t>40 CFR 98.233(h)</t>
  </si>
  <si>
    <t>Subpart W, for completions – Calculation using measured production rate 
Subpart W, for workovers – Calculation using a count of workovers and an emission factor</t>
  </si>
  <si>
    <t>Well Testing Venting &amp; Flaring</t>
  </si>
  <si>
    <t>40 CFR 98.233(l)</t>
  </si>
  <si>
    <t>Subpart W, for oil wells – Calculation using GOR, average annual flow rate, and testing duration in Equation W-17A 
Subpart W, for gas wells – Calculation using average annual flow rate and testing duration in Equation W-17B</t>
  </si>
  <si>
    <r>
      <rPr>
        <b/>
        <u/>
        <sz val="10"/>
        <color rgb="FFFF0000"/>
        <rFont val="Arial"/>
        <family val="2"/>
      </rPr>
      <t>QA Check</t>
    </r>
    <r>
      <rPr>
        <b/>
        <sz val="10"/>
        <color rgb="FFFF0000"/>
        <rFont val="Arial"/>
        <family val="2"/>
      </rPr>
      <t xml:space="preserve">
All Non-GHGRP Facilities:  
Total Equipment Counts</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</si>
  <si>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</si>
  <si>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</si>
  <si>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t>Total Methane Emissions (MT, sum of reported GHGRP and calculated GHGI source emissions from Row 22 and 49, respectively)</t>
  </si>
  <si>
    <r>
      <rPr>
        <b/>
        <u/>
        <sz val="10"/>
        <color rgb="FFFF0000"/>
        <rFont val="Arial"/>
        <family val="2"/>
      </rPr>
      <t>QA Check</t>
    </r>
    <r>
      <rPr>
        <b/>
        <sz val="10"/>
        <color rgb="FFFF0000"/>
        <rFont val="Arial"/>
        <family val="2"/>
      </rPr>
      <t xml:space="preserve">
All Non-GHGRP Facilities: Total Gas and Liquid Throughput and Total Methane Emissions after applying Gas Ratio Allocation</t>
    </r>
  </si>
  <si>
    <t>Product of gas production volume and energy content (Row 58 * Row 59)</t>
  </si>
  <si>
    <t>Product of crude oil and condensate production volume and energy content (Row 61 * Row 62)</t>
  </si>
  <si>
    <t>Calculate the gas ratio (GR) as the energy equivalent of natural gas divided by the total energy equivalent of produced natural gas and crude oil and condensate (Row 60 / (Row 60 + Row 63))</t>
  </si>
  <si>
    <t>GHGRP facility methane emissions allocated to natural gas value chain; gas ratio multiplied by estimated total facility methane emissions (Row 64 * Row 53)</t>
  </si>
  <si>
    <t>Total methane emissons from GHGRP-reporting facilities allocated to natural gas supply chain (sum of Row 65)</t>
  </si>
  <si>
    <r>
      <rPr>
        <b/>
        <u/>
        <sz val="10"/>
        <color rgb="FFFF0000"/>
        <rFont val="Arial"/>
        <family val="2"/>
      </rPr>
      <t>QA Check</t>
    </r>
    <r>
      <rPr>
        <b/>
        <sz val="10"/>
        <color rgb="FFFF0000"/>
        <rFont val="Arial"/>
        <family val="2"/>
      </rPr>
      <t xml:space="preserve">
All Non-GHGRP Facilities: Total Natural Gas and Methane Throughput </t>
    </r>
  </si>
  <si>
    <t>GHGRP facility methane throughput; methane content multiplied by natural gas throughput (Row 71 * Row 72)</t>
  </si>
  <si>
    <t>Company-wide production segment methane throughput for GHGRP facilities (sum of methane throughput across all facilities from Row 73)</t>
  </si>
  <si>
    <r>
      <rPr>
        <b/>
        <u/>
        <sz val="10"/>
        <color rgb="FFFF0000"/>
        <rFont val="Arial"/>
        <family val="2"/>
      </rPr>
      <t>QA Check</t>
    </r>
    <r>
      <rPr>
        <b/>
        <sz val="10"/>
        <color rgb="FFFF0000"/>
        <rFont val="Arial"/>
        <family val="2"/>
      </rPr>
      <t xml:space="preserve">
All Non-GHGRP Facilities: Total Onshore Production Segment Methane Intensity after applying Gas Ratio Allocation to Methane Emissions</t>
    </r>
  </si>
  <si>
    <t>GHGRP facility methane intensity (facility methane emissions allocated to natural gas from Row 65 / (facility methane throughput from Row 73 * methane density)</t>
  </si>
  <si>
    <t>Methane intensity across all GHGRP facilities (total methane emissions allocated to natural gas from Row 66 / (total methane throughput from Row 74 * methane density))</t>
  </si>
  <si>
    <t>Green Shaded Worksheet Summarizes Results for Data Disclosure(s) - No Data Entry Required</t>
  </si>
  <si>
    <r>
      <t xml:space="preserve">Summary Disclosure Data (Auto-Calculated; No Data Entry Required)
</t>
    </r>
    <r>
      <rPr>
        <b/>
        <sz val="10"/>
        <color rgb="FFFF0000"/>
        <rFont val="Arial"/>
        <family val="2"/>
      </rPr>
      <t>All auto-calculated cells are locked to prevent inadvertent editing by users of the templates</t>
    </r>
  </si>
  <si>
    <t xml:space="preserve">NGSI participants are encouraged to publicly report the following data each year. NGSI requests data at a company level. However, companies may also choose to disclose facility-level methane emissions and intensity </t>
  </si>
  <si>
    <t>Disclosure Element</t>
  </si>
  <si>
    <t>Reported Data</t>
  </si>
  <si>
    <t>Total Methane Emissions (MT)</t>
  </si>
  <si>
    <t xml:space="preserve">Total onshore production segment methane emissions from GHGRP and non GHGRP facilities </t>
  </si>
  <si>
    <t>Produced Natural Gas (Mscf)</t>
  </si>
  <si>
    <t>Total volume of natural gas produced by GHGRP and non GHGRP facilities</t>
  </si>
  <si>
    <t>Energy Content of Produced Natural Gas (MMBtu/Mscf)</t>
  </si>
  <si>
    <t>Raw gas higher heating value (weighted average energy content of all gas production)</t>
  </si>
  <si>
    <t>Methane Content of Produced Natural Gas (%)</t>
  </si>
  <si>
    <t>Methane content of produced natural gas (weighted average methane content of all gas production)</t>
  </si>
  <si>
    <t>Produced Crude Oil and Condensate (bbl)</t>
  </si>
  <si>
    <t>Total crude oil and condensate produced for sales by GHGRP and non GHGRP facilities</t>
  </si>
  <si>
    <t>Energy Content of Produced Crude Oil and Condensate (MMBtu/bbl)</t>
  </si>
  <si>
    <t>Crude oil and condensate heating value (weighted average energy content from all crude oil and condensate production)</t>
  </si>
  <si>
    <t>Gas Ratio (%)</t>
  </si>
  <si>
    <t xml:space="preserve">Share of natural gas produced on an energy equivalent basis (energy content of produced gas divided by sum of energy content of produced gas and produced crude oil and condensate). Note: this reflects the company-level gas ratio; to calculate company-level NGSI methane emissions intensity, emissions must be allocated using the facility-level gas ratios </t>
  </si>
  <si>
    <t>NGSI Methane Emissions Intensity (%)</t>
  </si>
  <si>
    <t>Methane emissions intensity associated with natural gas production (methane emissions associated with natural gas production divided by total methane produced)</t>
  </si>
  <si>
    <t>Yellow Shaded Worksheets are for Information and Reference Purposes Only - No Data Entry Required</t>
  </si>
  <si>
    <t>Overview</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</si>
  <si>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</si>
  <si>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FACTORS USED IN RY2023 REPORTS</t>
  </si>
  <si>
    <t>Reference Data: Conversion and Emission Factor Data for NGSI Protocol V2.0</t>
  </si>
  <si>
    <t>Conversion Factor</t>
  </si>
  <si>
    <t>Parameter</t>
  </si>
  <si>
    <t>Value</t>
  </si>
  <si>
    <t>Unit</t>
  </si>
  <si>
    <t>Notes</t>
  </si>
  <si>
    <t>Methane Density (Source: 40 CFR 98.233(v))</t>
  </si>
  <si>
    <t>metric ton/thousand standard cubic feet</t>
  </si>
  <si>
    <t>To convert thousand standard cubic feet (Mscf) methane to metric ton (MT) methane, multiply Mscf by 0.0192</t>
  </si>
  <si>
    <t>Emission Factors for GHG Inventory Methodology Sources</t>
  </si>
  <si>
    <t>Emission Factor</t>
  </si>
  <si>
    <t>Units</t>
  </si>
  <si>
    <t>Source for NGSI Protocol 2.0</t>
  </si>
  <si>
    <t>Onshore Production</t>
  </si>
  <si>
    <t>GHGI EFs</t>
  </si>
  <si>
    <t>Wells drilled in the calendar year</t>
  </si>
  <si>
    <t>kg CH4/well drilled</t>
  </si>
  <si>
    <t>2023 GHGi for CY2021 emissions for production segment</t>
  </si>
  <si>
    <t>Floating roof storage tanks</t>
  </si>
  <si>
    <t>kg CH4/tank</t>
  </si>
  <si>
    <t>2018 GHGi petroleum systems production segment; factor last published in 2018 GHGi</t>
  </si>
  <si>
    <t>Dry seals on centrifugal compressors</t>
  </si>
  <si>
    <t>kg CH4/dry seal compressor</t>
  </si>
  <si>
    <t>2023 GHGi for processing segment also being applied to production segment</t>
  </si>
  <si>
    <t>Vessels blowdowns (applies to separators, heater-treaters, dehydrators, and in-line heaters)</t>
  </si>
  <si>
    <t>kg CH4/vessel</t>
  </si>
  <si>
    <t>2023 GHGi for production segment</t>
  </si>
  <si>
    <t>PRVs releases</t>
  </si>
  <si>
    <t>kg CH4/PRV</t>
  </si>
  <si>
    <t>Compressor starts</t>
  </si>
  <si>
    <t>kg CH4/compressor</t>
  </si>
  <si>
    <t>Compressor blowdowns</t>
  </si>
  <si>
    <t>Acid gas removal units</t>
  </si>
  <si>
    <t>kg CH4/AGRU</t>
  </si>
  <si>
    <t>2023 GHGi for production &amp; G&amp;B segments</t>
  </si>
  <si>
    <t xml:space="preserve">NOTE:  For those factors noted as last published in the 2018 GHGi, this was the last year that CH4 emissions were reported in the GHGi for those sources within the production and G&amp;B segments.  Because these sources may still exist for some reporters, these factors have been included in the NGSI Protocols V1.0 and V2.0.  </t>
  </si>
  <si>
    <t>SUPERSEDED FACTORS USED IN RY2022 and EARLIER YEAR REPORTS (For Information Only)</t>
  </si>
  <si>
    <t>Reference Data: Conversion and Emission Factor Data for NGSI Protocol V1.0</t>
  </si>
  <si>
    <t>Source for NGSI Protocol 1.0</t>
  </si>
  <si>
    <t>2020 GHGI production segment</t>
  </si>
  <si>
    <t>2018 GHGI petroleum systems production segment</t>
  </si>
  <si>
    <t>2020 GHGI processing segment</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</si>
  <si>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</si>
  <si>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</si>
  <si>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</si>
  <si>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Description of Quanitification Method(s)</t>
  </si>
  <si>
    <t>Facility Name</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</si>
  <si>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</si>
  <si>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</si>
  <si>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</si>
  <si>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</si>
  <si>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</si>
  <si>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</si>
  <si>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</si>
  <si>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</si>
  <si>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</si>
  <si>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</si>
  <si>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</si>
  <si>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</si>
  <si>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Total GHGRP Methodology Emissions (MT)</t>
  </si>
  <si>
    <t>Processing Segment Emissions Calculated Using GHGI Methodology</t>
  </si>
  <si>
    <t>GHGI Emissions Factor</t>
  </si>
  <si>
    <t>Description of Quanitification Method</t>
  </si>
  <si>
    <t>42,762.9 kg/acid gas removal vent</t>
  </si>
  <si>
    <t>GHG Inventory emission factor multiplied by number acid gas removal units</t>
  </si>
  <si>
    <t>Total GHGI Methodology Emissions (MT)</t>
  </si>
  <si>
    <t>Total Methane Emissions from Processing</t>
  </si>
  <si>
    <t>Total Methane Emissions (MT, sum of GHGRP and GHGI Emissions from Row 14 and 19, respectively)</t>
  </si>
  <si>
    <t>Natural Gas Processing Emissions Allocation</t>
  </si>
  <si>
    <t>Metric</t>
  </si>
  <si>
    <t>Data</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</si>
  <si>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</si>
  <si>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</si>
  <si>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</si>
  <si>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</si>
  <si>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</si>
  <si>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</si>
  <si>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</si>
  <si>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</si>
  <si>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</si>
  <si>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</si>
  <si>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</si>
  <si>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</si>
  <si>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</si>
  <si>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</si>
  <si>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</si>
  <si>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</si>
  <si>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</si>
  <si>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</si>
  <si>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Natural Gas Throughput (Mcf)</t>
  </si>
  <si>
    <t>For companies with processing operations, segment throughput equates to the volume of gas received at processing facilities consistent with 98.236(aa)(3)(i) in the GHGRP</t>
  </si>
  <si>
    <t>Methane Throughput (Mcf)</t>
  </si>
  <si>
    <t>To calculate methane throughput, multiply methane content by natural gas throughput (Row 38 * Row 39)</t>
  </si>
  <si>
    <t>Total Methane Throughput (Mcf)</t>
  </si>
  <si>
    <t>Company-wide processing segment methane throughput; sum of methane throughput across all facilities from Row 40</t>
  </si>
  <si>
    <t>Processing Natural Gas Methane Emissions Intensity</t>
  </si>
  <si>
    <t>Intensity Estimate (Percent)</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</si>
  <si>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</si>
  <si>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</si>
  <si>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</si>
  <si>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</si>
  <si>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t>Publicly Reported Data</t>
  </si>
  <si>
    <t>NGSI participants would publicly report the following data each year. NGSI requests data at a company level. However, facility-level data may be more straightforward to report for energy content, methane content, and gas ratio.</t>
  </si>
  <si>
    <t>Total Methane Emissions</t>
  </si>
  <si>
    <r>
      <t>Total methane emissions (</t>
    </r>
    <r>
      <rPr>
        <sz val="10"/>
        <rFont val="Arial"/>
        <family val="2"/>
      </rPr>
      <t>metric tons</t>
    </r>
    <r>
      <rPr>
        <sz val="10"/>
        <color theme="1"/>
        <rFont val="Arial"/>
        <family val="2"/>
      </rPr>
      <t>) associated with natural gas processing (Row 34)</t>
    </r>
  </si>
  <si>
    <t>Received Natural Gas</t>
  </si>
  <si>
    <t>Volume of received gas (thousand standard cubic feet) (sum of Row 26)</t>
  </si>
  <si>
    <t>Energy Content of Received Natural Gas</t>
  </si>
  <si>
    <t>Raw gas higher heating value (MMBtu per thousand standard cubic feet) (Facility level, Row 27)</t>
  </si>
  <si>
    <t>Methane Content of Received Natural Gas</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</si>
  <si>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</si>
  <si>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</si>
  <si>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</si>
  <si>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</si>
  <si>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</si>
  <si>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NGSI Methane Emissions Intensity</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</si>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</sst>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00"/>
    <numFmt numFmtId="167" formatCode="0.0000%"/>
  </numFmts>
  <fonts count="57">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sz val="8"/>
      <color theme="1" tint="0.499984740745262"/>
      <name val="Arial"/>
      <family val="2"/>
    </font>
    <font>
      <b/>
      <sz val="12"/>
      <color theme="0"/>
      <name val="Arial"/>
      <family val="2"/>
    </font>
    <font>
      <u/>
      <sz val="11"/>
      <color theme="10"/>
      <name val="Calibri"/>
      <family val="2"/>
      <scheme val="minor"/>
    </font>
    <font>
      <b/>
      <sz val="14"/>
      <color rgb="FFFF0000"/>
      <name val="Arial"/>
      <family val="2"/>
    </font>
    <font>
      <b/>
      <u/>
      <sz val="10"/>
      <color rgb="FFFF0000"/>
      <name val="Arial"/>
      <family val="2"/>
    </font>
    <font>
      <b/>
      <sz val="18"/>
      <color theme="0"/>
      <name val="Arial"/>
      <family val="2"/>
    </font>
    <font>
      <b/>
      <u/>
      <sz val="12"/>
      <color rgb="FFFF0000"/>
      <name val="Arial"/>
      <family val="2"/>
    </font>
    <font>
      <b/>
      <u/>
      <sz val="12"/>
      <color theme="0"/>
      <name val="Arial"/>
      <family val="2"/>
    </font>
    <font>
      <b/>
      <u/>
      <sz val="20"/>
      <color rgb="FFFF0000"/>
      <name val="Calibri"/>
      <family val="2"/>
      <scheme val="minor"/>
    </font>
    <font>
      <i/>
      <sz val="8"/>
      <color theme="1"/>
      <name val="Arial"/>
      <family val="2"/>
    </font>
    <font>
      <b/>
      <sz val="16"/>
      <color rgb="FFFF0000"/>
      <name val="Arial"/>
      <family val="2"/>
    </font>
    <font>
      <b/>
      <i/>
      <sz val="12"/>
      <color theme="1"/>
      <name val="Arial"/>
      <family val="2"/>
    </font>
    <font>
      <b/>
      <i/>
      <sz val="10"/>
      <color theme="1"/>
      <name val="Arial"/>
      <family val="2"/>
    </font>
    <font>
      <b/>
      <i/>
      <sz val="10"/>
      <name val="Arial"/>
      <family val="2"/>
    </font>
    <font>
      <i/>
      <sz val="10"/>
      <name val="Arial"/>
      <family val="2"/>
    </font>
    <font>
      <b/>
      <i/>
      <sz val="12"/>
      <name val="Arial"/>
      <family val="2"/>
    </font>
    <font>
      <b/>
      <sz val="14"/>
      <color rgb="FFFF0000"/>
      <name val="Calibri"/>
      <family val="2"/>
      <scheme val="minor"/>
    </font>
    <font>
      <b/>
      <u/>
      <sz val="11"/>
      <color theme="1"/>
      <name val="Calibri"/>
      <family val="2"/>
      <scheme val="minor"/>
    </font>
    <font>
      <sz val="8"/>
      <color theme="1"/>
      <name val="Arial"/>
      <family val="2"/>
    </font>
    <font>
      <b/>
      <sz val="10"/>
      <color theme="0"/>
      <name val="Arial"/>
      <family val="2"/>
    </font>
    <font>
      <b/>
      <sz val="11"/>
      <color theme="1"/>
      <name val="Arial"/>
      <family val="2"/>
    </font>
    <font>
      <b/>
      <sz val="14"/>
      <color theme="1"/>
      <name val="Arial"/>
      <family val="2"/>
    </font>
    <font>
      <b/>
      <sz val="14"/>
      <name val="Arial"/>
      <family val="2"/>
    </font>
    <font>
      <b/>
      <sz val="22"/>
      <color theme="1"/>
      <name val="Calibri"/>
      <family val="2"/>
      <scheme val="minor"/>
    </font>
    <font>
      <b/>
      <sz val="12"/>
      <color rgb="FF0070C0"/>
      <name val="Calibri"/>
      <family val="2"/>
      <scheme val="minor"/>
    </font>
    <font>
      <b/>
      <i/>
      <sz val="18"/>
      <color rgb="FFFF000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i/>
      <u/>
      <sz val="14"/>
      <color theme="1"/>
      <name val="Arial"/>
      <family val="2"/>
    </font>
    <font>
      <b/>
      <sz val="9"/>
      <color rgb="FFFF0000"/>
      <name val="Arial"/>
      <family val="2"/>
    </font>
    <font>
      <b/>
      <i/>
      <u/>
      <sz val="12"/>
      <color rgb="FF1A626C"/>
      <name val="Arial"/>
      <family val="2"/>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18"/>
      <color rgb="FFFF000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style="thin">
        <color indexed="64"/>
      </right>
      <top/>
      <bottom style="thin">
        <color indexed="64"/>
      </bottom>
      <diagonal/>
    </border>
    <border>
      <left/>
      <right style="thick">
        <color indexed="64"/>
      </right>
      <top style="thin">
        <color rgb="FF000000"/>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6">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xf numFmtId="0" fontId="12" fillId="0" borderId="0"/>
    <xf numFmtId="0" fontId="19" fillId="0" borderId="0" applyNumberFormat="0" applyFill="0" applyBorder="0" applyAlignment="0" applyProtection="0"/>
  </cellStyleXfs>
  <cellXfs count="380">
    <xf numFmtId="0" fontId="0" fillId="0" borderId="0" xfId="0"/>
    <xf numFmtId="0" fontId="1" fillId="0" borderId="0" xfId="0" applyFont="1" applyAlignment="1">
      <alignment wrapText="1"/>
    </xf>
    <xf numFmtId="0" fontId="3"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1" fillId="2" borderId="1" xfId="0" applyFont="1" applyFill="1" applyBorder="1"/>
    <xf numFmtId="0" fontId="1" fillId="2" borderId="1" xfId="0" applyFont="1" applyFill="1" applyBorder="1" applyAlignment="1">
      <alignment vertical="center"/>
    </xf>
    <xf numFmtId="0" fontId="1" fillId="0" borderId="0" xfId="0" applyFont="1" applyAlignment="1">
      <alignment vertical="top"/>
    </xf>
    <xf numFmtId="0" fontId="1" fillId="3" borderId="0" xfId="0" applyFont="1" applyFill="1" applyAlignment="1">
      <alignment wrapText="1"/>
    </xf>
    <xf numFmtId="0" fontId="1" fillId="3" borderId="0" xfId="0" applyFont="1" applyFill="1"/>
    <xf numFmtId="0" fontId="6" fillId="3" borderId="0" xfId="0" applyFont="1" applyFill="1"/>
    <xf numFmtId="0" fontId="7" fillId="3" borderId="0" xfId="0" applyFont="1" applyFill="1"/>
    <xf numFmtId="0" fontId="3" fillId="3" borderId="0" xfId="0" applyFont="1" applyFill="1"/>
    <xf numFmtId="0" fontId="1" fillId="0" borderId="1" xfId="0" applyFont="1" applyBorder="1" applyAlignment="1">
      <alignment vertical="center"/>
    </xf>
    <xf numFmtId="0" fontId="1" fillId="0" borderId="1" xfId="0" applyFont="1" applyBorder="1" applyAlignment="1">
      <alignment horizontal="left" vertical="top" wrapText="1"/>
    </xf>
    <xf numFmtId="0" fontId="4" fillId="0" borderId="1" xfId="0" applyFont="1" applyBorder="1" applyAlignment="1">
      <alignment vertical="center" wrapText="1"/>
    </xf>
    <xf numFmtId="0" fontId="1" fillId="0" borderId="0" xfId="0" applyFont="1" applyAlignment="1">
      <alignment vertical="top" wrapText="1"/>
    </xf>
    <xf numFmtId="0" fontId="3" fillId="0" borderId="1" xfId="0" applyFont="1" applyBorder="1" applyAlignment="1">
      <alignment vertical="center" wrapText="1"/>
    </xf>
    <xf numFmtId="0" fontId="1" fillId="0" borderId="1" xfId="0" applyFont="1" applyBorder="1" applyAlignment="1">
      <alignment wrapText="1"/>
    </xf>
    <xf numFmtId="0" fontId="3" fillId="0" borderId="0" xfId="0" applyFont="1" applyAlignment="1">
      <alignment vertical="top" wrapText="1"/>
    </xf>
    <xf numFmtId="0" fontId="9" fillId="0" borderId="0" xfId="0" applyFont="1" applyAlignment="1">
      <alignment vertical="center"/>
    </xf>
    <xf numFmtId="0" fontId="8" fillId="0" borderId="0" xfId="0" applyFont="1"/>
    <xf numFmtId="0" fontId="3" fillId="0" borderId="11" xfId="0" applyFont="1" applyBorder="1" applyAlignment="1">
      <alignment wrapText="1"/>
    </xf>
    <xf numFmtId="0" fontId="6" fillId="4" borderId="0" xfId="0" applyFont="1" applyFill="1"/>
    <xf numFmtId="0" fontId="1" fillId="4" borderId="0" xfId="0" applyFont="1" applyFill="1"/>
    <xf numFmtId="0" fontId="2" fillId="0" borderId="0" xfId="0" applyFont="1" applyAlignment="1">
      <alignment wrapText="1"/>
    </xf>
    <xf numFmtId="0" fontId="6" fillId="6" borderId="0" xfId="0" applyFont="1" applyFill="1"/>
    <xf numFmtId="0" fontId="1" fillId="6" borderId="0" xfId="0" applyFont="1" applyFill="1"/>
    <xf numFmtId="0" fontId="1" fillId="6" borderId="0" xfId="0" applyFont="1" applyFill="1" applyAlignment="1">
      <alignment wrapText="1"/>
    </xf>
    <xf numFmtId="0" fontId="3" fillId="6" borderId="0" xfId="0" applyFont="1" applyFill="1"/>
    <xf numFmtId="0" fontId="7" fillId="6" borderId="0" xfId="0" applyFont="1" applyFill="1"/>
    <xf numFmtId="0" fontId="8" fillId="6" borderId="0" xfId="0" applyFont="1" applyFill="1" applyAlignment="1">
      <alignment wrapText="1"/>
    </xf>
    <xf numFmtId="0" fontId="1" fillId="5" borderId="2" xfId="0" applyFont="1" applyFill="1" applyBorder="1"/>
    <xf numFmtId="0" fontId="3" fillId="0" borderId="10" xfId="0" applyFont="1" applyBorder="1"/>
    <xf numFmtId="0" fontId="3" fillId="0" borderId="13" xfId="0" applyFont="1" applyBorder="1" applyAlignment="1">
      <alignment horizontal="center"/>
    </xf>
    <xf numFmtId="0" fontId="1" fillId="5" borderId="16" xfId="0" applyFont="1" applyFill="1" applyBorder="1"/>
    <xf numFmtId="0" fontId="1" fillId="0" borderId="1" xfId="0" applyFont="1" applyBorder="1" applyAlignment="1">
      <alignment vertical="top" wrapText="1"/>
    </xf>
    <xf numFmtId="0" fontId="1" fillId="0" borderId="2" xfId="0" applyFont="1" applyBorder="1" applyAlignment="1">
      <alignment vertical="center" wrapText="1"/>
    </xf>
    <xf numFmtId="0" fontId="3" fillId="0" borderId="7" xfId="0" applyFont="1" applyBorder="1" applyAlignment="1">
      <alignment horizontal="center"/>
    </xf>
    <xf numFmtId="0" fontId="3" fillId="0" borderId="1" xfId="0" applyFont="1" applyBorder="1"/>
    <xf numFmtId="0" fontId="3"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3" fillId="0" borderId="1" xfId="0" applyFont="1" applyBorder="1" applyAlignment="1">
      <alignment horizontal="center"/>
    </xf>
    <xf numFmtId="0" fontId="1" fillId="0" borderId="12" xfId="0" applyFont="1" applyBorder="1" applyAlignment="1">
      <alignment vertical="top" wrapText="1"/>
    </xf>
    <xf numFmtId="9" fontId="1" fillId="0" borderId="0" xfId="1" applyFont="1" applyAlignment="1">
      <alignment wrapText="1"/>
    </xf>
    <xf numFmtId="0" fontId="1" fillId="0" borderId="0" xfId="0" applyFont="1" applyAlignment="1">
      <alignment vertical="center" wrapText="1"/>
    </xf>
    <xf numFmtId="0" fontId="8" fillId="3" borderId="0" xfId="0" applyFont="1" applyFill="1" applyAlignment="1">
      <alignment wrapText="1"/>
    </xf>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xf numFmtId="0" fontId="10" fillId="0" borderId="0" xfId="0" applyFont="1" applyAlignment="1">
      <alignment horizontal="left" vertical="center" wrapText="1"/>
    </xf>
    <xf numFmtId="43" fontId="1" fillId="0" borderId="1" xfId="2" applyFont="1" applyFill="1" applyBorder="1" applyAlignment="1">
      <alignment vertical="center"/>
    </xf>
    <xf numFmtId="0" fontId="15" fillId="0" borderId="0" xfId="0" applyFont="1"/>
    <xf numFmtId="0" fontId="3" fillId="0" borderId="0" xfId="0" applyFont="1" applyAlignment="1">
      <alignment horizontal="left" vertical="center" wrapText="1"/>
    </xf>
    <xf numFmtId="0" fontId="17" fillId="0" borderId="0" xfId="4" applyFont="1" applyAlignment="1">
      <alignment vertical="top" wrapText="1"/>
    </xf>
    <xf numFmtId="0" fontId="11" fillId="0" borderId="0" xfId="0" applyFont="1" applyAlignment="1">
      <alignment horizontal="left" vertical="center" wrapText="1"/>
    </xf>
    <xf numFmtId="0" fontId="3" fillId="0" borderId="1" xfId="3" applyFont="1" applyBorder="1"/>
    <xf numFmtId="0" fontId="1" fillId="0" borderId="10" xfId="0" applyFont="1" applyBorder="1"/>
    <xf numFmtId="0" fontId="1" fillId="0" borderId="36" xfId="0" applyFont="1" applyBorder="1"/>
    <xf numFmtId="0" fontId="1" fillId="0" borderId="38" xfId="0" applyFont="1" applyBorder="1"/>
    <xf numFmtId="0" fontId="1" fillId="0" borderId="39" xfId="0" applyFont="1" applyBorder="1"/>
    <xf numFmtId="0" fontId="1" fillId="0" borderId="40" xfId="0" applyFont="1" applyBorder="1"/>
    <xf numFmtId="0" fontId="25" fillId="0" borderId="0" xfId="0" applyFont="1"/>
    <xf numFmtId="0" fontId="3" fillId="0" borderId="36" xfId="0" applyFont="1" applyBorder="1"/>
    <xf numFmtId="0" fontId="4" fillId="0" borderId="1" xfId="0" applyFont="1" applyBorder="1" applyAlignment="1">
      <alignment vertical="center"/>
    </xf>
    <xf numFmtId="0" fontId="4" fillId="0" borderId="39" xfId="0" applyFont="1" applyBorder="1" applyAlignment="1">
      <alignment vertical="center" wrapText="1"/>
    </xf>
    <xf numFmtId="43" fontId="1" fillId="0" borderId="39" xfId="2" applyFont="1" applyFill="1" applyBorder="1" applyAlignment="1">
      <alignment vertical="center"/>
    </xf>
    <xf numFmtId="0" fontId="1" fillId="0" borderId="44" xfId="0" applyFont="1" applyBorder="1"/>
    <xf numFmtId="0" fontId="1" fillId="0" borderId="45" xfId="0" applyFont="1" applyBorder="1"/>
    <xf numFmtId="0" fontId="5" fillId="10" borderId="36" xfId="0" applyFont="1" applyFill="1" applyBorder="1"/>
    <xf numFmtId="0" fontId="29" fillId="10" borderId="1" xfId="0" applyFont="1" applyFill="1" applyBorder="1"/>
    <xf numFmtId="0" fontId="29" fillId="10" borderId="1" xfId="3" applyFont="1" applyFill="1" applyBorder="1"/>
    <xf numFmtId="0" fontId="5" fillId="10" borderId="1" xfId="0" applyFont="1" applyFill="1" applyBorder="1"/>
    <xf numFmtId="0" fontId="29" fillId="10" borderId="37" xfId="3" applyFont="1" applyFill="1" applyBorder="1"/>
    <xf numFmtId="0" fontId="5" fillId="10" borderId="38" xfId="0" applyFont="1" applyFill="1" applyBorder="1"/>
    <xf numFmtId="0" fontId="5" fillId="10" borderId="39" xfId="0" applyFont="1" applyFill="1" applyBorder="1"/>
    <xf numFmtId="0" fontId="5" fillId="10" borderId="40" xfId="0" applyFont="1" applyFill="1" applyBorder="1"/>
    <xf numFmtId="0" fontId="29" fillId="10" borderId="36" xfId="0" applyFont="1" applyFill="1" applyBorder="1"/>
    <xf numFmtId="0" fontId="29" fillId="10" borderId="1" xfId="0" applyFont="1" applyFill="1" applyBorder="1" applyAlignment="1">
      <alignment horizontal="center"/>
    </xf>
    <xf numFmtId="0" fontId="31" fillId="10" borderId="1" xfId="0" applyFont="1" applyFill="1" applyBorder="1" applyAlignment="1">
      <alignment vertical="center"/>
    </xf>
    <xf numFmtId="43" fontId="5" fillId="10" borderId="1" xfId="2" applyFont="1" applyFill="1" applyBorder="1" applyAlignment="1">
      <alignment vertical="center"/>
    </xf>
    <xf numFmtId="0" fontId="5" fillId="10" borderId="1" xfId="0" applyFont="1" applyFill="1" applyBorder="1" applyAlignment="1">
      <alignment vertical="center"/>
    </xf>
    <xf numFmtId="0" fontId="5" fillId="10" borderId="1" xfId="0" applyFont="1" applyFill="1" applyBorder="1" applyAlignment="1">
      <alignment vertical="center" wrapText="1"/>
    </xf>
    <xf numFmtId="0" fontId="31" fillId="10" borderId="1" xfId="0" applyFont="1" applyFill="1" applyBorder="1" applyAlignment="1">
      <alignment vertical="center" wrapText="1"/>
    </xf>
    <xf numFmtId="0" fontId="31" fillId="10" borderId="39" xfId="0" applyFont="1" applyFill="1" applyBorder="1" applyAlignment="1">
      <alignment vertical="center" wrapText="1"/>
    </xf>
    <xf numFmtId="43" fontId="5" fillId="10" borderId="39" xfId="2" applyFont="1" applyFill="1" applyBorder="1" applyAlignment="1">
      <alignment vertical="center"/>
    </xf>
    <xf numFmtId="0" fontId="5" fillId="10" borderId="39" xfId="0" applyFont="1" applyFill="1" applyBorder="1" applyAlignment="1">
      <alignment vertical="center"/>
    </xf>
    <xf numFmtId="0" fontId="5" fillId="10" borderId="44" xfId="0" applyFont="1" applyFill="1" applyBorder="1"/>
    <xf numFmtId="0" fontId="5" fillId="10" borderId="10" xfId="0" applyFont="1" applyFill="1" applyBorder="1"/>
    <xf numFmtId="0" fontId="5" fillId="10" borderId="45" xfId="0" applyFont="1" applyFill="1" applyBorder="1"/>
    <xf numFmtId="4" fontId="1" fillId="11" borderId="1" xfId="0" applyNumberFormat="1" applyFont="1" applyFill="1" applyBorder="1" applyAlignment="1">
      <alignment horizontal="center" vertical="center"/>
    </xf>
    <xf numFmtId="0" fontId="1" fillId="0" borderId="10" xfId="0" applyFont="1" applyBorder="1" applyAlignment="1">
      <alignment wrapText="1"/>
    </xf>
    <xf numFmtId="0" fontId="0" fillId="0" borderId="24" xfId="0" applyBorder="1"/>
    <xf numFmtId="9" fontId="1" fillId="11" borderId="1" xfId="1" applyFont="1" applyFill="1" applyBorder="1" applyAlignment="1">
      <alignment horizontal="center" vertical="center"/>
    </xf>
    <xf numFmtId="3" fontId="1" fillId="11" borderId="1" xfId="0" applyNumberFormat="1" applyFont="1" applyFill="1" applyBorder="1" applyAlignment="1">
      <alignment horizontal="center" vertical="center"/>
    </xf>
    <xf numFmtId="0" fontId="1" fillId="0" borderId="24" xfId="0" applyFont="1" applyBorder="1" applyAlignment="1">
      <alignment vertical="top" wrapText="1"/>
    </xf>
    <xf numFmtId="0" fontId="1" fillId="0" borderId="25" xfId="0" applyFont="1" applyBorder="1" applyAlignment="1">
      <alignment wrapText="1"/>
    </xf>
    <xf numFmtId="0" fontId="6" fillId="3" borderId="26" xfId="0" applyFont="1" applyFill="1" applyBorder="1"/>
    <xf numFmtId="0" fontId="1" fillId="3" borderId="27" xfId="0" applyFont="1" applyFill="1" applyBorder="1" applyAlignment="1">
      <alignment wrapText="1"/>
    </xf>
    <xf numFmtId="0" fontId="3" fillId="0" borderId="36" xfId="0" applyFont="1" applyBorder="1" applyAlignment="1">
      <alignment vertical="center" wrapText="1"/>
    </xf>
    <xf numFmtId="0" fontId="1" fillId="0" borderId="25" xfId="0" applyFont="1" applyBorder="1"/>
    <xf numFmtId="0" fontId="1" fillId="3" borderId="27" xfId="0" applyFont="1" applyFill="1" applyBorder="1"/>
    <xf numFmtId="0" fontId="3" fillId="0" borderId="36" xfId="0" applyFont="1" applyBorder="1" applyAlignment="1">
      <alignment wrapText="1"/>
    </xf>
    <xf numFmtId="0" fontId="3" fillId="0" borderId="37" xfId="0" applyFont="1" applyBorder="1"/>
    <xf numFmtId="4" fontId="1" fillId="11" borderId="39" xfId="0" applyNumberFormat="1" applyFont="1" applyFill="1" applyBorder="1" applyAlignment="1">
      <alignment horizontal="center" vertical="center"/>
    </xf>
    <xf numFmtId="4" fontId="1" fillId="11" borderId="40" xfId="0" applyNumberFormat="1" applyFont="1" applyFill="1" applyBorder="1" applyAlignment="1">
      <alignment horizontal="center" vertical="center"/>
    </xf>
    <xf numFmtId="167" fontId="1" fillId="11" borderId="12" xfId="1" applyNumberFormat="1" applyFont="1" applyFill="1" applyBorder="1" applyAlignment="1">
      <alignment horizontal="center" vertical="center" wrapText="1"/>
    </xf>
    <xf numFmtId="0" fontId="3" fillId="0" borderId="26" xfId="0" applyFont="1" applyBorder="1" applyAlignment="1">
      <alignment wrapText="1"/>
    </xf>
    <xf numFmtId="0" fontId="1" fillId="0" borderId="1" xfId="0" applyFont="1" applyBorder="1" applyAlignment="1">
      <alignment horizontal="left" vertical="center"/>
    </xf>
    <xf numFmtId="0" fontId="1" fillId="0" borderId="37" xfId="0" applyFont="1" applyBorder="1" applyAlignment="1">
      <alignment vertical="top" wrapText="1"/>
    </xf>
    <xf numFmtId="0" fontId="1" fillId="0" borderId="40" xfId="0" applyFont="1" applyBorder="1" applyAlignment="1">
      <alignment vertical="top" wrapText="1"/>
    </xf>
    <xf numFmtId="0" fontId="1" fillId="0" borderId="46" xfId="0" applyFont="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vertical="center"/>
    </xf>
    <xf numFmtId="2" fontId="1" fillId="2" borderId="36" xfId="0" applyNumberFormat="1" applyFont="1" applyFill="1" applyBorder="1" applyAlignment="1">
      <alignment horizontal="center"/>
    </xf>
    <xf numFmtId="2" fontId="1" fillId="8" borderId="36" xfId="0" applyNumberFormat="1" applyFont="1" applyFill="1" applyBorder="1" applyAlignment="1">
      <alignment horizontal="center"/>
    </xf>
    <xf numFmtId="0" fontId="1" fillId="7" borderId="36" xfId="0" applyFont="1" applyFill="1" applyBorder="1" applyAlignment="1">
      <alignment horizontal="center" vertical="center"/>
    </xf>
    <xf numFmtId="0" fontId="0" fillId="11" borderId="38" xfId="0" applyFill="1" applyBorder="1"/>
    <xf numFmtId="0" fontId="11" fillId="0" borderId="29" xfId="0" applyFont="1" applyBorder="1" applyAlignment="1">
      <alignment horizontal="center" vertical="center" wrapText="1"/>
    </xf>
    <xf numFmtId="0" fontId="37" fillId="0" borderId="29" xfId="0" applyFont="1" applyBorder="1" applyAlignment="1">
      <alignment horizontal="center" vertical="center" wrapText="1"/>
    </xf>
    <xf numFmtId="0" fontId="3" fillId="11" borderId="7" xfId="0" applyFont="1" applyFill="1" applyBorder="1" applyAlignment="1">
      <alignment horizontal="center"/>
    </xf>
    <xf numFmtId="4" fontId="1" fillId="11" borderId="2" xfId="0" applyNumberFormat="1" applyFont="1" applyFill="1" applyBorder="1" applyAlignment="1">
      <alignment horizontal="center" vertical="center"/>
    </xf>
    <xf numFmtId="2" fontId="1" fillId="11" borderId="2" xfId="1" applyNumberFormat="1" applyFont="1" applyFill="1" applyBorder="1" applyAlignment="1">
      <alignment horizontal="center" vertical="center"/>
    </xf>
    <xf numFmtId="164" fontId="1" fillId="11" borderId="2" xfId="1" applyNumberFormat="1" applyFont="1" applyFill="1" applyBorder="1" applyAlignment="1">
      <alignment horizontal="center" vertical="center"/>
    </xf>
    <xf numFmtId="10" fontId="1" fillId="11" borderId="2" xfId="1" applyNumberFormat="1" applyFont="1" applyFill="1" applyBorder="1" applyAlignment="1">
      <alignment horizontal="center" vertical="center" wrapText="1"/>
    </xf>
    <xf numFmtId="167" fontId="1" fillId="11" borderId="47" xfId="1" applyNumberFormat="1" applyFont="1" applyFill="1" applyBorder="1" applyAlignment="1">
      <alignment horizontal="center" vertical="center"/>
    </xf>
    <xf numFmtId="0" fontId="40" fillId="11" borderId="0" xfId="0" applyFont="1" applyFill="1"/>
    <xf numFmtId="0" fontId="0" fillId="11" borderId="0" xfId="0" applyFill="1"/>
    <xf numFmtId="0" fontId="40" fillId="12" borderId="0" xfId="0" applyFont="1" applyFill="1"/>
    <xf numFmtId="0" fontId="0" fillId="12" borderId="0" xfId="0" applyFill="1"/>
    <xf numFmtId="0" fontId="40" fillId="13" borderId="0" xfId="0" applyFont="1" applyFill="1"/>
    <xf numFmtId="0" fontId="0" fillId="13" borderId="0" xfId="0" applyFill="1"/>
    <xf numFmtId="0" fontId="3" fillId="0" borderId="10" xfId="0" applyFont="1" applyBorder="1" applyAlignment="1">
      <alignment vertical="center" wrapText="1"/>
    </xf>
    <xf numFmtId="0" fontId="3" fillId="0" borderId="38" xfId="0" applyFont="1" applyBorder="1" applyAlignment="1">
      <alignment wrapText="1"/>
    </xf>
    <xf numFmtId="0" fontId="1" fillId="0" borderId="36" xfId="0" applyFont="1" applyBorder="1" applyAlignment="1">
      <alignment vertical="center" wrapText="1"/>
    </xf>
    <xf numFmtId="0" fontId="3" fillId="0" borderId="38" xfId="0" applyFont="1" applyBorder="1" applyAlignment="1">
      <alignment vertical="center" wrapText="1"/>
    </xf>
    <xf numFmtId="0" fontId="0" fillId="0" borderId="25" xfId="0" applyBorder="1"/>
    <xf numFmtId="0" fontId="3" fillId="0" borderId="37" xfId="0" applyFont="1" applyBorder="1" applyAlignment="1">
      <alignment wrapText="1"/>
    </xf>
    <xf numFmtId="0" fontId="1" fillId="0" borderId="36" xfId="0" applyFont="1" applyBorder="1" applyAlignment="1">
      <alignment wrapText="1"/>
    </xf>
    <xf numFmtId="0" fontId="1" fillId="0" borderId="37" xfId="0" applyFont="1" applyBorder="1" applyAlignment="1">
      <alignment vertical="center" wrapText="1"/>
    </xf>
    <xf numFmtId="0" fontId="1" fillId="0" borderId="29" xfId="0" applyFont="1" applyBorder="1"/>
    <xf numFmtId="0" fontId="1" fillId="0" borderId="30" xfId="0" applyFont="1" applyBorder="1" applyAlignment="1">
      <alignment wrapText="1"/>
    </xf>
    <xf numFmtId="0" fontId="1" fillId="0" borderId="51" xfId="0" applyFont="1" applyBorder="1" applyAlignment="1">
      <alignment vertical="center" wrapText="1"/>
    </xf>
    <xf numFmtId="0" fontId="1" fillId="0" borderId="38" xfId="0" applyFont="1" applyBorder="1" applyAlignment="1">
      <alignment vertical="center" wrapText="1"/>
    </xf>
    <xf numFmtId="0" fontId="6" fillId="6" borderId="26" xfId="0" applyFont="1" applyFill="1" applyBorder="1"/>
    <xf numFmtId="0" fontId="1" fillId="0" borderId="37" xfId="0" applyFont="1" applyBorder="1"/>
    <xf numFmtId="0" fontId="1" fillId="0" borderId="37" xfId="0" applyFont="1" applyBorder="1" applyAlignment="1">
      <alignment vertical="center"/>
    </xf>
    <xf numFmtId="0" fontId="1" fillId="0" borderId="40" xfId="0" applyFont="1" applyBorder="1" applyAlignment="1">
      <alignment vertical="center"/>
    </xf>
    <xf numFmtId="0" fontId="3" fillId="0" borderId="56" xfId="0" applyFont="1" applyBorder="1" applyAlignment="1">
      <alignment wrapText="1"/>
    </xf>
    <xf numFmtId="0" fontId="41" fillId="0" borderId="0" xfId="0" applyFont="1"/>
    <xf numFmtId="0" fontId="42" fillId="11" borderId="20" xfId="0" applyFont="1" applyFill="1" applyBorder="1"/>
    <xf numFmtId="0" fontId="0" fillId="11" borderId="22" xfId="0" applyFill="1" applyBorder="1"/>
    <xf numFmtId="0" fontId="45" fillId="11" borderId="36" xfId="0" applyFont="1" applyFill="1" applyBorder="1" applyAlignment="1">
      <alignment horizontal="left" vertical="center"/>
    </xf>
    <xf numFmtId="167" fontId="45" fillId="11" borderId="37" xfId="0" applyNumberFormat="1" applyFont="1" applyFill="1" applyBorder="1" applyAlignment="1">
      <alignment horizontal="center" vertical="center"/>
    </xf>
    <xf numFmtId="0" fontId="46" fillId="0" borderId="0" xfId="0" applyFont="1" applyAlignment="1">
      <alignment wrapText="1"/>
    </xf>
    <xf numFmtId="0" fontId="47" fillId="0" borderId="58" xfId="0" applyFont="1" applyBorder="1"/>
    <xf numFmtId="0" fontId="48" fillId="2" borderId="59" xfId="0" applyFont="1" applyFill="1" applyBorder="1" applyProtection="1">
      <protection locked="0"/>
    </xf>
    <xf numFmtId="0" fontId="48" fillId="2" borderId="61" xfId="0" applyFont="1" applyFill="1" applyBorder="1" applyProtection="1">
      <protection locked="0"/>
    </xf>
    <xf numFmtId="0" fontId="48" fillId="2" borderId="63" xfId="0" applyFont="1" applyFill="1" applyBorder="1" applyProtection="1">
      <protection locked="0"/>
    </xf>
    <xf numFmtId="0" fontId="48" fillId="2" borderId="65" xfId="0" applyFont="1" applyFill="1" applyBorder="1" applyProtection="1">
      <protection locked="0"/>
    </xf>
    <xf numFmtId="0" fontId="49" fillId="11" borderId="23" xfId="0" applyFont="1" applyFill="1" applyBorder="1" applyAlignment="1">
      <alignment horizontal="center" vertical="center" wrapText="1"/>
    </xf>
    <xf numFmtId="0" fontId="3" fillId="11" borderId="1" xfId="0" applyFont="1" applyFill="1" applyBorder="1" applyAlignment="1">
      <alignment horizontal="center"/>
    </xf>
    <xf numFmtId="0" fontId="15" fillId="14" borderId="61" xfId="0" applyFont="1" applyFill="1" applyBorder="1" applyAlignment="1">
      <alignment horizontal="center" wrapText="1"/>
    </xf>
    <xf numFmtId="4" fontId="1" fillId="14" borderId="63" xfId="0" applyNumberFormat="1" applyFont="1" applyFill="1" applyBorder="1" applyAlignment="1">
      <alignment horizontal="center" wrapText="1"/>
    </xf>
    <xf numFmtId="4" fontId="1" fillId="14" borderId="65" xfId="0" applyNumberFormat="1" applyFont="1" applyFill="1" applyBorder="1" applyAlignment="1">
      <alignment horizontal="center" wrapText="1"/>
    </xf>
    <xf numFmtId="0" fontId="15" fillId="0" borderId="37" xfId="0" applyFont="1" applyBorder="1" applyAlignment="1">
      <alignment wrapText="1"/>
    </xf>
    <xf numFmtId="0" fontId="1" fillId="3" borderId="25" xfId="0" applyFont="1" applyFill="1" applyBorder="1"/>
    <xf numFmtId="0" fontId="3" fillId="11" borderId="37" xfId="0" applyFont="1" applyFill="1" applyBorder="1" applyAlignment="1">
      <alignment horizontal="center"/>
    </xf>
    <xf numFmtId="0" fontId="1" fillId="10" borderId="63" xfId="0" applyFont="1" applyFill="1" applyBorder="1"/>
    <xf numFmtId="4" fontId="1" fillId="14" borderId="58" xfId="0" applyNumberFormat="1" applyFont="1" applyFill="1" applyBorder="1" applyAlignment="1">
      <alignment horizontal="center" vertical="center" wrapText="1"/>
    </xf>
    <xf numFmtId="0" fontId="1" fillId="14" borderId="63" xfId="0" applyFont="1" applyFill="1" applyBorder="1"/>
    <xf numFmtId="0" fontId="33" fillId="10" borderId="0" xfId="0" applyFont="1" applyFill="1"/>
    <xf numFmtId="0" fontId="0" fillId="10" borderId="0" xfId="0" applyFill="1"/>
    <xf numFmtId="0" fontId="27" fillId="0" borderId="0" xfId="0" applyFont="1"/>
    <xf numFmtId="3" fontId="26" fillId="2" borderId="10" xfId="0" applyNumberFormat="1" applyFont="1" applyFill="1" applyBorder="1" applyAlignment="1" applyProtection="1">
      <alignment horizontal="center" vertical="center"/>
      <protection locked="0"/>
    </xf>
    <xf numFmtId="2" fontId="1" fillId="8" borderId="1" xfId="0" applyNumberFormat="1" applyFont="1" applyFill="1" applyBorder="1" applyProtection="1">
      <protection locked="0"/>
    </xf>
    <xf numFmtId="2" fontId="1" fillId="2" borderId="1" xfId="0" applyNumberFormat="1" applyFont="1" applyFill="1" applyBorder="1" applyAlignment="1" applyProtection="1">
      <alignment vertical="center"/>
      <protection locked="0"/>
    </xf>
    <xf numFmtId="166" fontId="1" fillId="7" borderId="1" xfId="0" applyNumberFormat="1" applyFont="1" applyFill="1" applyBorder="1" applyAlignment="1" applyProtection="1">
      <alignment horizontal="center" vertical="center"/>
      <protection locked="0"/>
    </xf>
    <xf numFmtId="165" fontId="1" fillId="7" borderId="1" xfId="0" applyNumberFormat="1" applyFont="1" applyFill="1" applyBorder="1" applyAlignment="1" applyProtection="1">
      <alignment horizontal="center" vertical="center"/>
      <protection locked="0"/>
    </xf>
    <xf numFmtId="164" fontId="1" fillId="7" borderId="1" xfId="1" applyNumberFormat="1" applyFont="1" applyFill="1" applyBorder="1" applyAlignment="1" applyProtection="1">
      <alignment horizontal="center" vertical="center"/>
      <protection locked="0"/>
    </xf>
    <xf numFmtId="2" fontId="1" fillId="2" borderId="1" xfId="0" applyNumberFormat="1" applyFont="1" applyFill="1" applyBorder="1" applyProtection="1">
      <protection locked="0"/>
    </xf>
    <xf numFmtId="2" fontId="1" fillId="8" borderId="39" xfId="0" applyNumberFormat="1" applyFont="1" applyFill="1" applyBorder="1" applyProtection="1">
      <protection locked="0"/>
    </xf>
    <xf numFmtId="43" fontId="1" fillId="7" borderId="1" xfId="2" applyFont="1" applyFill="1" applyBorder="1" applyAlignment="1" applyProtection="1">
      <alignment vertical="center"/>
      <protection locked="0"/>
    </xf>
    <xf numFmtId="0" fontId="34" fillId="0" borderId="68" xfId="0" applyFont="1" applyBorder="1" applyAlignment="1">
      <alignment horizontal="center" vertical="center" wrapText="1"/>
    </xf>
    <xf numFmtId="0" fontId="0" fillId="0" borderId="58" xfId="0" applyBorder="1" applyAlignment="1">
      <alignment vertical="center" wrapText="1"/>
    </xf>
    <xf numFmtId="0" fontId="0" fillId="0" borderId="66" xfId="0" applyBorder="1" applyAlignment="1">
      <alignment vertical="center"/>
    </xf>
    <xf numFmtId="0" fontId="0" fillId="0" borderId="59" xfId="0" applyBorder="1" applyAlignment="1">
      <alignment vertical="center"/>
    </xf>
    <xf numFmtId="0" fontId="51" fillId="0" borderId="20" xfId="5" applyFont="1" applyFill="1" applyBorder="1" applyAlignment="1" applyProtection="1">
      <alignment horizontal="center" vertical="center"/>
      <protection locked="0"/>
    </xf>
    <xf numFmtId="0" fontId="51" fillId="0" borderId="22" xfId="5" applyFont="1" applyFill="1" applyBorder="1" applyAlignment="1" applyProtection="1">
      <alignment horizontal="center" vertical="center"/>
      <protection locked="0"/>
    </xf>
    <xf numFmtId="0" fontId="51" fillId="0" borderId="20" xfId="5" applyFont="1" applyFill="1" applyBorder="1" applyAlignment="1" applyProtection="1">
      <alignment horizontal="center" vertical="center" wrapText="1"/>
      <protection locked="0"/>
    </xf>
    <xf numFmtId="0" fontId="51" fillId="0" borderId="22" xfId="5" applyFont="1" applyFill="1" applyBorder="1" applyAlignment="1" applyProtection="1">
      <alignment horizontal="center" vertical="center" wrapText="1"/>
      <protection locked="0"/>
    </xf>
    <xf numFmtId="0" fontId="46" fillId="15" borderId="20" xfId="0" applyFont="1" applyFill="1" applyBorder="1" applyAlignment="1" applyProtection="1">
      <alignment horizontal="left" wrapText="1"/>
      <protection locked="0"/>
    </xf>
    <xf numFmtId="0" fontId="46" fillId="15" borderId="21" xfId="0" applyFont="1" applyFill="1" applyBorder="1" applyAlignment="1" applyProtection="1">
      <alignment horizontal="left" wrapText="1"/>
      <protection locked="0"/>
    </xf>
    <xf numFmtId="0" fontId="46" fillId="15" borderId="22" xfId="0" applyFont="1" applyFill="1" applyBorder="1" applyAlignment="1" applyProtection="1">
      <alignment horizontal="left" wrapText="1"/>
      <protection locked="0"/>
    </xf>
    <xf numFmtId="0" fontId="0" fillId="0" borderId="66" xfId="0" applyBorder="1" applyAlignment="1">
      <alignment vertical="center" wrapText="1"/>
    </xf>
    <xf numFmtId="0" fontId="0" fillId="0" borderId="59" xfId="0" applyBorder="1" applyAlignment="1">
      <alignment vertical="center" wrapText="1"/>
    </xf>
    <xf numFmtId="0" fontId="35" fillId="0" borderId="1" xfId="0" applyFont="1" applyBorder="1" applyAlignment="1">
      <alignment vertical="top" wrapText="1"/>
    </xf>
    <xf numFmtId="0" fontId="35" fillId="0" borderId="37" xfId="0" applyFont="1" applyBorder="1" applyAlignment="1">
      <alignment vertical="top" wrapText="1"/>
    </xf>
    <xf numFmtId="0" fontId="35" fillId="0" borderId="1" xfId="0" applyFont="1" applyBorder="1" applyAlignment="1">
      <alignment vertical="center" wrapText="1"/>
    </xf>
    <xf numFmtId="0" fontId="35" fillId="0" borderId="37" xfId="0" applyFont="1" applyBorder="1" applyAlignment="1">
      <alignment vertical="center" wrapText="1"/>
    </xf>
    <xf numFmtId="0" fontId="35" fillId="0" borderId="39" xfId="0" applyFont="1" applyBorder="1" applyAlignment="1">
      <alignment vertical="top" wrapText="1"/>
    </xf>
    <xf numFmtId="0" fontId="35" fillId="0" borderId="40" xfId="0" applyFont="1" applyBorder="1" applyAlignment="1">
      <alignment vertical="top" wrapText="1"/>
    </xf>
    <xf numFmtId="0" fontId="24" fillId="9" borderId="23" xfId="0" applyFont="1" applyFill="1" applyBorder="1" applyAlignment="1">
      <alignment vertical="top" wrapText="1"/>
    </xf>
    <xf numFmtId="0" fontId="24" fillId="9" borderId="24" xfId="0" applyFont="1" applyFill="1" applyBorder="1" applyAlignment="1">
      <alignment vertical="top" wrapText="1"/>
    </xf>
    <xf numFmtId="0" fontId="24" fillId="9" borderId="25" xfId="0" applyFont="1" applyFill="1" applyBorder="1" applyAlignment="1">
      <alignment vertical="top" wrapText="1"/>
    </xf>
    <xf numFmtId="0" fontId="1" fillId="0" borderId="26" xfId="0" applyFont="1" applyBorder="1" applyAlignment="1">
      <alignment vertical="top" wrapText="1"/>
    </xf>
    <xf numFmtId="0" fontId="1" fillId="0" borderId="0" xfId="0" applyFont="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0" fontId="56" fillId="0" borderId="20" xfId="0" applyFont="1" applyBorder="1" applyAlignment="1">
      <alignment horizontal="center" wrapText="1"/>
    </xf>
    <xf numFmtId="0" fontId="56" fillId="0" borderId="21" xfId="0" applyFont="1" applyBorder="1" applyAlignment="1">
      <alignment horizontal="center" wrapText="1"/>
    </xf>
    <xf numFmtId="0" fontId="56" fillId="0" borderId="22" xfId="0" applyFont="1" applyBorder="1" applyAlignment="1">
      <alignment horizontal="center" wrapText="1"/>
    </xf>
    <xf numFmtId="0" fontId="15" fillId="0" borderId="0" xfId="0" applyFont="1" applyAlignment="1">
      <alignment wrapText="1"/>
    </xf>
    <xf numFmtId="0" fontId="16" fillId="0" borderId="0" xfId="0" applyFont="1" applyAlignment="1">
      <alignment wrapText="1"/>
    </xf>
    <xf numFmtId="0" fontId="23" fillId="0" borderId="23" xfId="0" applyFont="1" applyBorder="1" applyAlignment="1">
      <alignment horizontal="center" vertical="top" wrapText="1"/>
    </xf>
    <xf numFmtId="0" fontId="23" fillId="0" borderId="24" xfId="0" applyFont="1" applyBorder="1" applyAlignment="1">
      <alignment horizontal="center" vertical="top" wrapText="1"/>
    </xf>
    <xf numFmtId="0" fontId="23" fillId="0" borderId="25" xfId="0" applyFont="1" applyBorder="1" applyAlignment="1">
      <alignment horizontal="center" vertical="top"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left" wrapText="1"/>
    </xf>
    <xf numFmtId="0" fontId="43" fillId="0" borderId="24" xfId="0" applyFont="1" applyBorder="1" applyAlignment="1">
      <alignment wrapText="1"/>
    </xf>
    <xf numFmtId="0" fontId="44" fillId="11" borderId="41" xfId="0" applyFont="1" applyFill="1" applyBorder="1" applyAlignment="1">
      <alignment horizontal="center" vertical="center"/>
    </xf>
    <xf numFmtId="0" fontId="44" fillId="11" borderId="43" xfId="0" applyFont="1" applyFill="1" applyBorder="1" applyAlignment="1">
      <alignment horizontal="center" vertical="center"/>
    </xf>
    <xf numFmtId="0" fontId="46" fillId="11" borderId="38" xfId="0" applyFont="1" applyFill="1" applyBorder="1" applyAlignment="1">
      <alignment wrapText="1"/>
    </xf>
    <xf numFmtId="0" fontId="46" fillId="11" borderId="40" xfId="0" applyFont="1" applyFill="1" applyBorder="1" applyAlignment="1">
      <alignment wrapText="1"/>
    </xf>
    <xf numFmtId="0" fontId="47" fillId="0" borderId="60" xfId="0" applyFont="1" applyBorder="1" applyAlignment="1">
      <alignment horizontal="left" vertical="center"/>
    </xf>
    <xf numFmtId="0" fontId="47" fillId="0" borderId="62" xfId="0" applyFont="1" applyBorder="1" applyAlignment="1">
      <alignment horizontal="left" vertical="center"/>
    </xf>
    <xf numFmtId="0" fontId="47" fillId="0" borderId="64" xfId="0" applyFont="1" applyBorder="1" applyAlignment="1">
      <alignment horizontal="left" vertical="center"/>
    </xf>
    <xf numFmtId="0" fontId="27" fillId="2" borderId="20"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27" fillId="11" borderId="20" xfId="0" applyFont="1" applyFill="1" applyBorder="1" applyAlignment="1">
      <alignment horizontal="center" wrapText="1"/>
    </xf>
    <xf numFmtId="0" fontId="27" fillId="11" borderId="21" xfId="0" applyFont="1" applyFill="1" applyBorder="1" applyAlignment="1">
      <alignment horizontal="center" wrapText="1"/>
    </xf>
    <xf numFmtId="0" fontId="27" fillId="11" borderId="22" xfId="0" applyFont="1" applyFill="1" applyBorder="1" applyAlignment="1">
      <alignment horizontal="center" wrapText="1"/>
    </xf>
    <xf numFmtId="0" fontId="38" fillId="11" borderId="20"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1" fillId="14" borderId="39" xfId="0" applyFont="1" applyFill="1" applyBorder="1" applyAlignment="1">
      <alignment vertical="center" wrapText="1"/>
    </xf>
    <xf numFmtId="0" fontId="1" fillId="14" borderId="40" xfId="0" applyFont="1" applyFill="1" applyBorder="1" applyAlignment="1">
      <alignment vertical="center" wrapText="1"/>
    </xf>
    <xf numFmtId="0" fontId="27" fillId="11" borderId="20" xfId="0" applyFont="1" applyFill="1" applyBorder="1" applyAlignment="1">
      <alignment horizontal="center" vertical="center" wrapText="1"/>
    </xf>
    <xf numFmtId="0" fontId="27" fillId="11" borderId="21"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1" fillId="14" borderId="66" xfId="0" applyFont="1" applyFill="1" applyBorder="1" applyAlignment="1">
      <alignment vertical="center" wrapText="1"/>
    </xf>
    <xf numFmtId="0" fontId="1" fillId="14" borderId="59" xfId="0" applyFont="1" applyFill="1" applyBorder="1" applyAlignment="1">
      <alignment vertical="center" wrapText="1"/>
    </xf>
    <xf numFmtId="0" fontId="1" fillId="0" borderId="47" xfId="0" applyFont="1" applyBorder="1" applyAlignment="1">
      <alignment vertical="top" wrapText="1"/>
    </xf>
    <xf numFmtId="0" fontId="1" fillId="0" borderId="50" xfId="0" applyFont="1" applyBorder="1" applyAlignment="1">
      <alignment vertical="top" wrapText="1"/>
    </xf>
    <xf numFmtId="4" fontId="3" fillId="11" borderId="47" xfId="0" applyNumberFormat="1" applyFont="1" applyFill="1" applyBorder="1" applyAlignment="1">
      <alignment horizontal="center" vertical="center"/>
    </xf>
    <xf numFmtId="4" fontId="3" fillId="11" borderId="48" xfId="0" applyNumberFormat="1" applyFont="1" applyFill="1" applyBorder="1" applyAlignment="1">
      <alignment horizontal="center" vertical="center"/>
    </xf>
    <xf numFmtId="4" fontId="3" fillId="11" borderId="49" xfId="0" applyNumberFormat="1" applyFont="1" applyFill="1" applyBorder="1" applyAlignment="1">
      <alignment horizontal="center" vertical="center"/>
    </xf>
    <xf numFmtId="0" fontId="1" fillId="0" borderId="2" xfId="0" applyFont="1" applyBorder="1" applyAlignment="1">
      <alignment vertical="top" wrapText="1"/>
    </xf>
    <xf numFmtId="0" fontId="1" fillId="0" borderId="46" xfId="0" applyFont="1" applyBorder="1" applyAlignment="1">
      <alignment vertical="top" wrapText="1"/>
    </xf>
    <xf numFmtId="167" fontId="1" fillId="11" borderId="52" xfId="1" applyNumberFormat="1" applyFont="1" applyFill="1" applyBorder="1" applyAlignment="1">
      <alignment horizontal="center" vertical="center"/>
    </xf>
    <xf numFmtId="167" fontId="1" fillId="11" borderId="29" xfId="1" applyNumberFormat="1" applyFont="1" applyFill="1" applyBorder="1" applyAlignment="1">
      <alignment horizontal="center" vertical="center"/>
    </xf>
    <xf numFmtId="167" fontId="1" fillId="11" borderId="53" xfId="1" applyNumberFormat="1" applyFont="1" applyFill="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27" fillId="7" borderId="20"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1" fillId="0" borderId="54" xfId="0" applyFont="1" applyBorder="1" applyAlignment="1">
      <alignment vertical="top" wrapText="1"/>
    </xf>
    <xf numFmtId="0" fontId="1" fillId="0" borderId="17" xfId="0" applyFont="1" applyBorder="1" applyAlignment="1">
      <alignment vertical="top" wrapText="1"/>
    </xf>
    <xf numFmtId="0" fontId="1" fillId="0" borderId="55" xfId="0" applyFont="1" applyBorder="1" applyAlignment="1">
      <alignment vertical="top" wrapText="1"/>
    </xf>
    <xf numFmtId="0" fontId="39" fillId="11" borderId="58" xfId="0" applyFont="1" applyFill="1" applyBorder="1" applyAlignment="1">
      <alignment horizontal="center" vertical="center" wrapText="1"/>
    </xf>
    <xf numFmtId="0" fontId="39" fillId="11" borderId="66" xfId="0" applyFont="1" applyFill="1" applyBorder="1" applyAlignment="1">
      <alignment horizontal="center" vertical="center" wrapText="1"/>
    </xf>
    <xf numFmtId="0" fontId="39" fillId="11" borderId="59" xfId="0" applyFont="1" applyFill="1" applyBorder="1" applyAlignment="1">
      <alignment horizontal="center" vertical="center" wrapText="1"/>
    </xf>
    <xf numFmtId="0" fontId="1" fillId="0" borderId="1" xfId="0" applyFont="1" applyBorder="1" applyAlignment="1">
      <alignment vertical="center" wrapText="1"/>
    </xf>
    <xf numFmtId="0" fontId="1" fillId="0" borderId="37"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0" fontId="20" fillId="0" borderId="20" xfId="0" applyFont="1"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1" fillId="0" borderId="31" xfId="0" applyFont="1" applyBorder="1" applyAlignment="1">
      <alignment vertical="top" wrapText="1"/>
    </xf>
    <xf numFmtId="0" fontId="1" fillId="0" borderId="14" xfId="0" applyFont="1" applyBorder="1" applyAlignment="1">
      <alignment vertical="top" wrapText="1"/>
    </xf>
    <xf numFmtId="0" fontId="1" fillId="0" borderId="32" xfId="0" applyFont="1" applyBorder="1" applyAlignment="1">
      <alignment vertical="top" wrapText="1"/>
    </xf>
    <xf numFmtId="0" fontId="5" fillId="10" borderId="1" xfId="0" applyFont="1" applyFill="1" applyBorder="1" applyAlignment="1">
      <alignment horizontal="left" vertical="center"/>
    </xf>
    <xf numFmtId="0" fontId="5" fillId="10" borderId="37" xfId="0" applyFont="1" applyFill="1" applyBorder="1" applyAlignment="1">
      <alignment horizontal="left" vertical="center"/>
    </xf>
    <xf numFmtId="0" fontId="5" fillId="10" borderId="39" xfId="0" applyFont="1" applyFill="1" applyBorder="1" applyAlignment="1">
      <alignment horizontal="left" vertical="center"/>
    </xf>
    <xf numFmtId="0" fontId="5" fillId="10" borderId="40" xfId="0" applyFont="1" applyFill="1" applyBorder="1" applyAlignment="1">
      <alignment horizontal="left" vertical="center"/>
    </xf>
    <xf numFmtId="0" fontId="29" fillId="10" borderId="1" xfId="0" applyFont="1" applyFill="1" applyBorder="1" applyAlignment="1">
      <alignment horizontal="center"/>
    </xf>
    <xf numFmtId="0" fontId="29" fillId="10" borderId="37"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5" fillId="10" borderId="1" xfId="0" applyFont="1" applyFill="1" applyBorder="1" applyAlignment="1">
      <alignment vertical="top" wrapText="1"/>
    </xf>
    <xf numFmtId="0" fontId="5" fillId="10" borderId="37" xfId="0" applyFont="1" applyFill="1" applyBorder="1" applyAlignment="1">
      <alignment vertical="top"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1" xfId="0" applyFont="1" applyBorder="1" applyAlignment="1">
      <alignment horizontal="left" vertical="center"/>
    </xf>
    <xf numFmtId="0" fontId="1" fillId="0" borderId="37" xfId="0" applyFont="1" applyBorder="1" applyAlignment="1">
      <alignment horizontal="left" vertical="center"/>
    </xf>
    <xf numFmtId="0" fontId="50" fillId="0" borderId="67" xfId="0" applyFont="1" applyBorder="1" applyAlignment="1">
      <alignment vertical="top" wrapText="1"/>
    </xf>
    <xf numFmtId="0" fontId="50" fillId="0" borderId="48" xfId="0" applyFont="1" applyBorder="1" applyAlignment="1">
      <alignment vertical="top" wrapText="1"/>
    </xf>
    <xf numFmtId="0" fontId="50" fillId="0" borderId="50" xfId="0" applyFont="1" applyBorder="1" applyAlignment="1">
      <alignment vertical="top" wrapText="1"/>
    </xf>
    <xf numFmtId="0" fontId="28" fillId="10" borderId="33" xfId="0" applyFont="1" applyFill="1" applyBorder="1" applyAlignment="1">
      <alignment horizontal="center"/>
    </xf>
    <xf numFmtId="0" fontId="28" fillId="10" borderId="34" xfId="0" applyFont="1" applyFill="1" applyBorder="1" applyAlignment="1">
      <alignment horizontal="center"/>
    </xf>
    <xf numFmtId="0" fontId="28" fillId="10" borderId="35" xfId="0" applyFont="1" applyFill="1" applyBorder="1" applyAlignment="1">
      <alignment horizontal="center"/>
    </xf>
    <xf numFmtId="0" fontId="28" fillId="10" borderId="41" xfId="0" applyFont="1" applyFill="1" applyBorder="1" applyAlignment="1">
      <alignment horizontal="center"/>
    </xf>
    <xf numFmtId="0" fontId="28" fillId="10" borderId="42" xfId="0" applyFont="1" applyFill="1" applyBorder="1" applyAlignment="1">
      <alignment horizontal="center"/>
    </xf>
    <xf numFmtId="0" fontId="28" fillId="10" borderId="43" xfId="0" applyFont="1" applyFill="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3" fillId="0" borderId="1" xfId="0" applyFont="1" applyBorder="1" applyAlignment="1">
      <alignment horizontal="center"/>
    </xf>
    <xf numFmtId="0" fontId="3" fillId="0" borderId="37" xfId="0" applyFont="1" applyBorder="1" applyAlignment="1">
      <alignment horizont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0" borderId="12" xfId="0" applyFont="1" applyBorder="1" applyAlignment="1">
      <alignment vertical="center" wrapText="1"/>
    </xf>
    <xf numFmtId="0" fontId="11" fillId="0" borderId="0" xfId="0" applyFont="1" applyAlignment="1">
      <alignment vertical="top" wrapText="1"/>
    </xf>
    <xf numFmtId="0" fontId="10" fillId="0" borderId="0" xfId="0" applyFont="1" applyAlignment="1">
      <alignment wrapText="1"/>
    </xf>
    <xf numFmtId="0" fontId="1" fillId="0" borderId="1" xfId="0" applyFont="1" applyBorder="1" applyAlignment="1">
      <alignment vertical="top"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3" xfId="0" applyFont="1" applyBorder="1" applyAlignment="1">
      <alignment vertical="top" wrapText="1"/>
    </xf>
    <xf numFmtId="0" fontId="1" fillId="0" borderId="12" xfId="0" applyFont="1" applyBorder="1" applyAlignment="1">
      <alignment vertical="top"/>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1" fillId="0" borderId="8" xfId="0" applyFont="1" applyBorder="1" applyAlignment="1">
      <alignment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22" fillId="3" borderId="0" xfId="0" applyFont="1" applyFill="1" applyAlignment="1"/>
    <xf numFmtId="0" fontId="36" fillId="3" borderId="41" xfId="0" applyFont="1" applyFill="1" applyBorder="1" applyAlignment="1"/>
    <xf numFmtId="0" fontId="36" fillId="3" borderId="42" xfId="0" applyFont="1" applyFill="1" applyBorder="1" applyAlignment="1"/>
    <xf numFmtId="0" fontId="36" fillId="3" borderId="43" xfId="0" applyFont="1" applyFill="1" applyBorder="1" applyAlignment="1"/>
    <xf numFmtId="0" fontId="3" fillId="0" borderId="2" xfId="0" applyFont="1" applyBorder="1" applyAlignment="1"/>
    <xf numFmtId="0" fontId="3" fillId="0" borderId="46" xfId="0" applyFont="1" applyBorder="1" applyAlignment="1"/>
    <xf numFmtId="0" fontId="3" fillId="0" borderId="18" xfId="0" applyFont="1" applyBorder="1" applyAlignment="1"/>
    <xf numFmtId="0" fontId="3" fillId="0" borderId="19" xfId="0" applyFont="1" applyBorder="1" applyAlignment="1"/>
    <xf numFmtId="0" fontId="3" fillId="0" borderId="57" xfId="0" applyFont="1" applyBorder="1" applyAlignment="1"/>
    <xf numFmtId="0" fontId="18" fillId="3" borderId="23" xfId="0" applyFont="1" applyFill="1" applyBorder="1" applyAlignment="1"/>
    <xf numFmtId="0" fontId="18" fillId="3" borderId="24" xfId="0" applyFont="1" applyFill="1" applyBorder="1" applyAlignment="1"/>
    <xf numFmtId="0" fontId="18" fillId="3" borderId="25" xfId="0" applyFont="1" applyFill="1" applyBorder="1" applyAlignment="1"/>
    <xf numFmtId="0" fontId="18" fillId="3" borderId="33" xfId="0" applyFont="1" applyFill="1" applyBorder="1" applyAlignment="1"/>
    <xf numFmtId="0" fontId="18" fillId="3" borderId="34" xfId="0" applyFont="1" applyFill="1" applyBorder="1" applyAlignment="1"/>
    <xf numFmtId="0" fontId="18" fillId="3" borderId="35" xfId="0" applyFont="1" applyFill="1" applyBorder="1" applyAlignment="1"/>
    <xf numFmtId="0" fontId="3" fillId="0" borderId="37" xfId="3" applyFont="1" applyBorder="1"/>
    <xf numFmtId="0" fontId="1" fillId="0" borderId="37" xfId="0" applyFont="1" applyBorder="1" applyAlignment="1">
      <alignment vertical="top" wrapText="1"/>
    </xf>
    <xf numFmtId="0" fontId="14" fillId="0" borderId="36" xfId="0" applyFont="1" applyBorder="1" applyAlignment="1"/>
    <xf numFmtId="0" fontId="14" fillId="0" borderId="1" xfId="0" applyFont="1" applyBorder="1" applyAlignment="1"/>
    <xf numFmtId="0" fontId="32" fillId="10" borderId="33" xfId="0" applyFont="1" applyFill="1" applyBorder="1" applyAlignment="1"/>
    <xf numFmtId="0" fontId="32" fillId="10" borderId="34" xfId="0" applyFont="1" applyFill="1" applyBorder="1" applyAlignment="1"/>
    <xf numFmtId="0" fontId="32" fillId="10" borderId="35" xfId="0" applyFont="1" applyFill="1" applyBorder="1" applyAlignment="1"/>
    <xf numFmtId="0" fontId="30" fillId="10" borderId="36" xfId="0" applyFont="1" applyFill="1" applyBorder="1" applyAlignment="1"/>
    <xf numFmtId="0" fontId="30" fillId="10" borderId="1" xfId="0" applyFont="1" applyFill="1" applyBorder="1" applyAlignment="1"/>
    <xf numFmtId="0" fontId="3" fillId="0" borderId="3" xfId="0" applyFont="1" applyBorder="1" applyAlignment="1"/>
    <xf numFmtId="0" fontId="3" fillId="0" borderId="1" xfId="0" applyFont="1" applyBorder="1" applyAlignment="1"/>
    <xf numFmtId="0" fontId="0" fillId="0" borderId="1" xfId="0" applyBorder="1" applyAlignment="1"/>
    <xf numFmtId="0" fontId="3" fillId="0" borderId="13" xfId="0" applyFont="1" applyBorder="1" applyAlignment="1"/>
    <xf numFmtId="0" fontId="3" fillId="0" borderId="14" xfId="0" applyFont="1" applyBorder="1" applyAlignment="1"/>
    <xf numFmtId="0" fontId="3" fillId="0" borderId="15" xfId="0" applyFont="1" applyBorder="1" applyAlignment="1"/>
    <xf numFmtId="0" fontId="1" fillId="2" borderId="2" xfId="0" applyFont="1" applyFill="1" applyBorder="1" applyAlignment="1"/>
    <xf numFmtId="0" fontId="1" fillId="2" borderId="4" xfId="0" applyFont="1" applyFill="1" applyBorder="1" applyAlignment="1"/>
    <xf numFmtId="0" fontId="1" fillId="2" borderId="3" xfId="0" applyFont="1" applyFill="1" applyBorder="1" applyAlignment="1"/>
    <xf numFmtId="0" fontId="3" fillId="0" borderId="5" xfId="0" applyFont="1" applyBorder="1" applyAlignment="1"/>
    <xf numFmtId="0" fontId="3" fillId="0" borderId="0" xfId="0" applyFont="1" applyAlignment="1"/>
    <xf numFmtId="0" fontId="3" fillId="0" borderId="6" xfId="0" applyFont="1" applyBorder="1" applyAlignment="1"/>
  </cellXfs>
  <cellStyles count="6">
    <cellStyle name="Comma" xfId="2" builtinId="3"/>
    <cellStyle name="Hyperlink" xfId="5" builtinId="8"/>
    <cellStyle name="Normal" xfId="0" builtinId="0"/>
    <cellStyle name="Normal 2" xfId="4" xr:uid="{F34FC9DC-AC16-4B09-92E3-F3874C906B25}"/>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slrconsulting.com/u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lrconsulting.com/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1</xdr:row>
      <xdr:rowOff>84667</xdr:rowOff>
    </xdr:from>
    <xdr:to>
      <xdr:col>2</xdr:col>
      <xdr:colOff>1396998</xdr:colOff>
      <xdr:row>2</xdr:row>
      <xdr:rowOff>158751</xdr:rowOff>
    </xdr:to>
    <xdr:pic>
      <xdr:nvPicPr>
        <xdr:cNvPr id="2" name="Picture 1">
          <a:hlinkClick xmlns:r="http://schemas.openxmlformats.org/officeDocument/2006/relationships" r:id="rId1"/>
          <a:extLst>
            <a:ext uri="{FF2B5EF4-FFF2-40B4-BE49-F238E27FC236}">
              <a16:creationId xmlns:a16="http://schemas.microsoft.com/office/drawing/2014/main" id="{5876F1FC-2A04-4903-9F94-4617B8210463}"/>
            </a:ext>
          </a:extLst>
        </xdr:cNvPr>
        <xdr:cNvPicPr>
          <a:picLocks noChangeAspect="1"/>
        </xdr:cNvPicPr>
      </xdr:nvPicPr>
      <xdr:blipFill>
        <a:blip xmlns:r="http://schemas.openxmlformats.org/officeDocument/2006/relationships" r:embed="rId2"/>
        <a:stretch>
          <a:fillRect/>
        </a:stretch>
      </xdr:blipFill>
      <xdr:spPr>
        <a:xfrm>
          <a:off x="1841500" y="275167"/>
          <a:ext cx="3376081" cy="12170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84667</xdr:colOff>
      <xdr:row>1</xdr:row>
      <xdr:rowOff>84666</xdr:rowOff>
    </xdr:from>
    <xdr:to>
      <xdr:col>6</xdr:col>
      <xdr:colOff>1788583</xdr:colOff>
      <xdr:row>2</xdr:row>
      <xdr:rowOff>148166</xdr:rowOff>
    </xdr:to>
    <xdr:pic>
      <xdr:nvPicPr>
        <xdr:cNvPr id="4" name="Picture 3">
          <a:hlinkClick xmlns:r="http://schemas.openxmlformats.org/officeDocument/2006/relationships" r:id="rId3"/>
          <a:extLst>
            <a:ext uri="{FF2B5EF4-FFF2-40B4-BE49-F238E27FC236}">
              <a16:creationId xmlns:a16="http://schemas.microsoft.com/office/drawing/2014/main" id="{30B08D43-4177-49BA-91BD-DAE5978F008A}"/>
            </a:ext>
          </a:extLst>
        </xdr:cNvPr>
        <xdr:cNvPicPr>
          <a:picLocks noChangeAspect="1"/>
        </xdr:cNvPicPr>
      </xdr:nvPicPr>
      <xdr:blipFill>
        <a:blip xmlns:r="http://schemas.openxmlformats.org/officeDocument/2006/relationships" r:embed="rId4"/>
        <a:stretch>
          <a:fillRect/>
        </a:stretch>
      </xdr:blipFill>
      <xdr:spPr>
        <a:xfrm>
          <a:off x="6625167" y="275166"/>
          <a:ext cx="3122083" cy="12065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5" name="Picture 4">
          <a:hlinkClick xmlns:r="http://schemas.openxmlformats.org/officeDocument/2006/relationships" r:id="rId5"/>
          <a:extLst>
            <a:ext uri="{FF2B5EF4-FFF2-40B4-BE49-F238E27FC236}">
              <a16:creationId xmlns:a16="http://schemas.microsoft.com/office/drawing/2014/main" id="{386B92D7-E054-40D2-A1E3-6690059F40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6659228" y="1784110"/>
          <a:ext cx="1190622" cy="336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3" name="Picture 2">
          <a:extLst>
            <a:ext uri="{FF2B5EF4-FFF2-40B4-BE49-F238E27FC236}">
              <a16:creationId xmlns:a16="http://schemas.microsoft.com/office/drawing/2014/main" id="{8D2E1CAF-4F5F-4973-AD6F-06936F165DF4}"/>
            </a:ext>
          </a:extLst>
        </xdr:cNvPr>
        <xdr:cNvPicPr>
          <a:picLocks noChangeAspect="1"/>
        </xdr:cNvPicPr>
      </xdr:nvPicPr>
      <xdr:blipFill>
        <a:blip xmlns:r="http://schemas.openxmlformats.org/officeDocument/2006/relationships" r:embed="rId1"/>
        <a:stretch>
          <a:fillRect/>
        </a:stretch>
      </xdr:blipFill>
      <xdr:spPr>
        <a:xfrm>
          <a:off x="13944600" y="41910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4" name="Picture 3">
          <a:hlinkClick xmlns:r="http://schemas.openxmlformats.org/officeDocument/2006/relationships" r:id="rId2"/>
          <a:extLst>
            <a:ext uri="{FF2B5EF4-FFF2-40B4-BE49-F238E27FC236}">
              <a16:creationId xmlns:a16="http://schemas.microsoft.com/office/drawing/2014/main" id="{DC7C6A2D-F03E-40A7-8491-98DC483F50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3935078" y="412510"/>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C0D8FFB7-A71F-4304-B585-75FAE06F6681}"/>
            </a:ext>
          </a:extLst>
        </xdr:cNvPr>
        <xdr:cNvSpPr/>
      </xdr:nvSpPr>
      <xdr:spPr>
        <a:xfrm>
          <a:off x="1381125" y="279082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1934686</xdr:colOff>
      <xdr:row>13</xdr:row>
      <xdr:rowOff>117473</xdr:rowOff>
    </xdr:from>
    <xdr:to>
      <xdr:col>0</xdr:col>
      <xdr:colOff>2968625</xdr:colOff>
      <xdr:row>14</xdr:row>
      <xdr:rowOff>79375</xdr:rowOff>
    </xdr:to>
    <xdr:sp macro="" textlink="">
      <xdr:nvSpPr>
        <xdr:cNvPr id="3" name="Arrow: Right 2">
          <a:extLst>
            <a:ext uri="{FF2B5EF4-FFF2-40B4-BE49-F238E27FC236}">
              <a16:creationId xmlns:a16="http://schemas.microsoft.com/office/drawing/2014/main" id="{BEE9D4AD-F631-4F53-9B40-9F5CFFE98C1B}"/>
            </a:ext>
          </a:extLst>
        </xdr:cNvPr>
        <xdr:cNvSpPr/>
      </xdr:nvSpPr>
      <xdr:spPr>
        <a:xfrm>
          <a:off x="1934686" y="4041773"/>
          <a:ext cx="1033939" cy="152402"/>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2084865</xdr:colOff>
      <xdr:row>13</xdr:row>
      <xdr:rowOff>138747</xdr:rowOff>
    </xdr:from>
    <xdr:to>
      <xdr:col>3</xdr:col>
      <xdr:colOff>2348072</xdr:colOff>
      <xdr:row>14</xdr:row>
      <xdr:rowOff>68739</xdr:rowOff>
    </xdr:to>
    <xdr:sp macro="" textlink="">
      <xdr:nvSpPr>
        <xdr:cNvPr id="4" name="Arrow: Right 3">
          <a:extLst>
            <a:ext uri="{FF2B5EF4-FFF2-40B4-BE49-F238E27FC236}">
              <a16:creationId xmlns:a16="http://schemas.microsoft.com/office/drawing/2014/main" id="{F4F73688-CC4D-4415-8C89-9E0C2B6636A8}"/>
            </a:ext>
          </a:extLst>
        </xdr:cNvPr>
        <xdr:cNvSpPr/>
      </xdr:nvSpPr>
      <xdr:spPr>
        <a:xfrm>
          <a:off x="11838465" y="4063047"/>
          <a:ext cx="263207" cy="120492"/>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1000125</xdr:colOff>
      <xdr:row>1</xdr:row>
      <xdr:rowOff>114300</xdr:rowOff>
    </xdr:from>
    <xdr:to>
      <xdr:col>4</xdr:col>
      <xdr:colOff>2166937</xdr:colOff>
      <xdr:row>5</xdr:row>
      <xdr:rowOff>20954</xdr:rowOff>
    </xdr:to>
    <xdr:pic>
      <xdr:nvPicPr>
        <xdr:cNvPr id="6" name="Picture 5">
          <a:extLst>
            <a:ext uri="{FF2B5EF4-FFF2-40B4-BE49-F238E27FC236}">
              <a16:creationId xmlns:a16="http://schemas.microsoft.com/office/drawing/2014/main" id="{93F98C6E-CF82-4B27-869D-585383955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314325"/>
          <a:ext cx="6043612" cy="1421129"/>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752475</xdr:colOff>
      <xdr:row>0</xdr:row>
      <xdr:rowOff>1249308</xdr:rowOff>
    </xdr:to>
    <xdr:pic>
      <xdr:nvPicPr>
        <xdr:cNvPr id="2" name="Picture 1">
          <a:extLst>
            <a:ext uri="{FF2B5EF4-FFF2-40B4-BE49-F238E27FC236}">
              <a16:creationId xmlns:a16="http://schemas.microsoft.com/office/drawing/2014/main" id="{0D81768F-3793-4FAB-B84E-1D646F73F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5324475" cy="1249308"/>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xdr:colOff>
      <xdr:row>0</xdr:row>
      <xdr:rowOff>0</xdr:rowOff>
    </xdr:from>
    <xdr:to>
      <xdr:col>8</xdr:col>
      <xdr:colOff>1638301</xdr:colOff>
      <xdr:row>0</xdr:row>
      <xdr:rowOff>1233664</xdr:rowOff>
    </xdr:to>
    <xdr:pic>
      <xdr:nvPicPr>
        <xdr:cNvPr id="2" name="Picture 1">
          <a:extLst>
            <a:ext uri="{FF2B5EF4-FFF2-40B4-BE49-F238E27FC236}">
              <a16:creationId xmlns:a16="http://schemas.microsoft.com/office/drawing/2014/main" id="{7C2E93EC-E9DA-43D7-B4A3-314895BE5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6" y="0"/>
          <a:ext cx="5257800" cy="1233664"/>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361950</xdr:colOff>
      <xdr:row>13</xdr:row>
      <xdr:rowOff>76200</xdr:rowOff>
    </xdr:from>
    <xdr:to>
      <xdr:col>2</xdr:col>
      <xdr:colOff>1228725</xdr:colOff>
      <xdr:row>21</xdr:row>
      <xdr:rowOff>59162</xdr:rowOff>
    </xdr:to>
    <xdr:pic>
      <xdr:nvPicPr>
        <xdr:cNvPr id="2" name="Picture 1">
          <a:extLst>
            <a:ext uri="{FF2B5EF4-FFF2-40B4-BE49-F238E27FC236}">
              <a16:creationId xmlns:a16="http://schemas.microsoft.com/office/drawing/2014/main" id="{EB76E79F-A176-4324-9B39-02258EC4D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552950"/>
          <a:ext cx="5448300" cy="1278362"/>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D6B22BF6-8BEB-4F3E-9BF7-F2F993C437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611103" y="412510"/>
          <a:ext cx="1190622" cy="3367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200025</xdr:colOff>
      <xdr:row>3</xdr:row>
      <xdr:rowOff>95250</xdr:rowOff>
    </xdr:to>
    <xdr:pic>
      <xdr:nvPicPr>
        <xdr:cNvPr id="4" name="Picture 3">
          <a:extLst>
            <a:ext uri="{FF2B5EF4-FFF2-40B4-BE49-F238E27FC236}">
              <a16:creationId xmlns:a16="http://schemas.microsoft.com/office/drawing/2014/main" id="{84FD9FF9-0E31-4EEB-AFFE-445EBEFCE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5410200" cy="1123950"/>
        </a:xfrm>
        <a:prstGeom prst="rect">
          <a:avLst/>
        </a:prstGeom>
        <a:solidFill>
          <a:sysClr val="window" lastClr="FFFFFF"/>
        </a:solidFill>
      </xdr:spPr>
    </xdr:pic>
    <xdr:clientData/>
  </xdr:twoCellAnchor>
  <xdr:oneCellAnchor>
    <xdr:from>
      <xdr:col>9</xdr:col>
      <xdr:colOff>114303</xdr:colOff>
      <xdr:row>1</xdr:row>
      <xdr:rowOff>241060</xdr:rowOff>
    </xdr:from>
    <xdr:ext cx="1190622" cy="336725"/>
    <xdr:pic>
      <xdr:nvPicPr>
        <xdr:cNvPr id="2" name="Picture 1">
          <a:hlinkClick xmlns:r="http://schemas.openxmlformats.org/officeDocument/2006/relationships" r:id="rId2"/>
          <a:extLst>
            <a:ext uri="{FF2B5EF4-FFF2-40B4-BE49-F238E27FC236}">
              <a16:creationId xmlns:a16="http://schemas.microsoft.com/office/drawing/2014/main" id="{EE2BD885-3DD4-4723-BF6C-2F41DCBCFF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53978" y="441085"/>
          <a:ext cx="1190622" cy="336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863F-ED11-480F-A9D0-C81FC6805B1F}">
  <sheetPr>
    <tabColor rgb="FFFF0000"/>
  </sheetPr>
  <dimension ref="A2:T17"/>
  <sheetViews>
    <sheetView tabSelected="1" zoomScale="90" zoomScaleNormal="90" workbookViewId="0">
      <selection activeCell="B7" sqref="B7:T7"/>
    </sheetView>
  </sheetViews>
  <sheetFormatPr defaultRowHeight="15"/>
  <cols>
    <col min="1" max="1" width="26.5703125" customWidth="1"/>
    <col min="2" max="2" width="30.85546875" customWidth="1"/>
    <col min="3" max="3" width="22.42578125" customWidth="1"/>
    <col min="6" max="6" width="21.28515625" customWidth="1"/>
    <col min="7" max="7" width="27.7109375" customWidth="1"/>
    <col min="15" max="15" width="20.42578125" customWidth="1"/>
    <col min="16" max="16" width="17.42578125" customWidth="1"/>
    <col min="18" max="18" width="11.7109375" customWidth="1"/>
    <col min="19" max="19" width="13.7109375" customWidth="1"/>
    <col min="20" max="20" width="5.85546875" customWidth="1"/>
  </cols>
  <sheetData>
    <row r="2" spans="1:20" ht="90" customHeight="1"/>
    <row r="3" spans="1:20" ht="15.75" thickBot="1"/>
    <row r="4" spans="1:20" ht="54.75" customHeight="1" thickTop="1" thickBot="1">
      <c r="B4" s="191" t="s">
        <v>0</v>
      </c>
      <c r="C4" s="192"/>
      <c r="F4" s="193" t="s">
        <v>1</v>
      </c>
      <c r="G4" s="194"/>
      <c r="N4" s="195" t="s">
        <v>2</v>
      </c>
      <c r="O4" s="196"/>
      <c r="P4" s="196"/>
      <c r="Q4" s="196"/>
      <c r="R4" s="197"/>
    </row>
    <row r="5" spans="1:20" ht="27" thickTop="1">
      <c r="A5" s="66" t="s">
        <v>3</v>
      </c>
    </row>
    <row r="6" spans="1:20" ht="16.5" thickBot="1">
      <c r="A6" s="153" t="s">
        <v>4</v>
      </c>
    </row>
    <row r="7" spans="1:20" ht="31.5" customHeight="1" thickTop="1" thickBot="1">
      <c r="A7" s="187" t="s">
        <v>5</v>
      </c>
      <c r="B7" s="188" t="s">
        <v>6</v>
      </c>
      <c r="C7" s="189"/>
      <c r="D7" s="189"/>
      <c r="E7" s="189"/>
      <c r="F7" s="189"/>
      <c r="G7" s="189"/>
      <c r="H7" s="189"/>
      <c r="I7" s="189"/>
      <c r="J7" s="189"/>
      <c r="K7" s="189"/>
      <c r="L7" s="189"/>
      <c r="M7" s="189"/>
      <c r="N7" s="189"/>
      <c r="O7" s="189"/>
      <c r="P7" s="189"/>
      <c r="Q7" s="189"/>
      <c r="R7" s="189"/>
      <c r="S7" s="189"/>
      <c r="T7" s="190"/>
    </row>
    <row r="8" spans="1:20" ht="61.5" customHeight="1" thickTop="1" thickBot="1">
      <c r="A8" s="187" t="s">
        <v>7</v>
      </c>
      <c r="B8" s="188" t="s">
        <v>8</v>
      </c>
      <c r="C8" s="198"/>
      <c r="D8" s="198"/>
      <c r="E8" s="198"/>
      <c r="F8" s="198"/>
      <c r="G8" s="198"/>
      <c r="H8" s="198"/>
      <c r="I8" s="198"/>
      <c r="J8" s="198"/>
      <c r="K8" s="198"/>
      <c r="L8" s="198"/>
      <c r="M8" s="198"/>
      <c r="N8" s="198"/>
      <c r="O8" s="198"/>
      <c r="P8" s="198"/>
      <c r="Q8" s="198"/>
      <c r="R8" s="198"/>
      <c r="S8" s="198"/>
      <c r="T8" s="199"/>
    </row>
    <row r="9" spans="1:20" ht="63.75" customHeight="1" thickTop="1" thickBot="1">
      <c r="A9" s="187" t="s">
        <v>9</v>
      </c>
      <c r="B9" s="188" t="s">
        <v>10</v>
      </c>
      <c r="C9" s="198"/>
      <c r="D9" s="198"/>
      <c r="E9" s="198"/>
      <c r="F9" s="198"/>
      <c r="G9" s="198"/>
      <c r="H9" s="198"/>
      <c r="I9" s="198"/>
      <c r="J9" s="198"/>
      <c r="K9" s="198"/>
      <c r="L9" s="198"/>
      <c r="M9" s="198"/>
      <c r="N9" s="198"/>
      <c r="O9" s="198"/>
      <c r="P9" s="198"/>
      <c r="Q9" s="198"/>
      <c r="R9" s="198"/>
      <c r="S9" s="198"/>
      <c r="T9" s="199"/>
    </row>
    <row r="10" spans="1:20" ht="47.25" customHeight="1" thickTop="1" thickBot="1">
      <c r="A10" s="187" t="s">
        <v>11</v>
      </c>
      <c r="B10" s="188" t="s">
        <v>12</v>
      </c>
      <c r="C10" s="189"/>
      <c r="D10" s="189"/>
      <c r="E10" s="189"/>
      <c r="F10" s="189"/>
      <c r="G10" s="189"/>
      <c r="H10" s="189"/>
      <c r="I10" s="189"/>
      <c r="J10" s="189"/>
      <c r="K10" s="189"/>
      <c r="L10" s="189"/>
      <c r="M10" s="189"/>
      <c r="N10" s="189"/>
      <c r="O10" s="189"/>
      <c r="P10" s="189"/>
      <c r="Q10" s="189"/>
      <c r="R10" s="189"/>
      <c r="S10" s="189"/>
      <c r="T10" s="190"/>
    </row>
    <row r="11" spans="1:20" ht="47.25" customHeight="1" thickTop="1" thickBot="1">
      <c r="A11" s="187" t="s">
        <v>13</v>
      </c>
      <c r="B11" s="188" t="s">
        <v>14</v>
      </c>
      <c r="C11" s="198"/>
      <c r="D11" s="198"/>
      <c r="E11" s="198"/>
      <c r="F11" s="198"/>
      <c r="G11" s="198"/>
      <c r="H11" s="198"/>
      <c r="I11" s="198"/>
      <c r="J11" s="198"/>
      <c r="K11" s="198"/>
      <c r="L11" s="198"/>
      <c r="M11" s="198"/>
      <c r="N11" s="198"/>
      <c r="O11" s="198"/>
      <c r="P11" s="198"/>
      <c r="Q11" s="198"/>
      <c r="R11" s="198"/>
      <c r="S11" s="198"/>
      <c r="T11" s="199"/>
    </row>
    <row r="12" spans="1:20" ht="51" customHeight="1" thickTop="1" thickBot="1">
      <c r="A12" s="187" t="s">
        <v>15</v>
      </c>
      <c r="B12" s="188" t="s">
        <v>16</v>
      </c>
      <c r="C12" s="189"/>
      <c r="D12" s="189"/>
      <c r="E12" s="189"/>
      <c r="F12" s="189"/>
      <c r="G12" s="189"/>
      <c r="H12" s="189"/>
      <c r="I12" s="189"/>
      <c r="J12" s="189"/>
      <c r="K12" s="189"/>
      <c r="L12" s="189"/>
      <c r="M12" s="189"/>
      <c r="N12" s="189"/>
      <c r="O12" s="189"/>
      <c r="P12" s="189"/>
      <c r="Q12" s="189"/>
      <c r="R12" s="189"/>
      <c r="S12" s="189"/>
      <c r="T12" s="190"/>
    </row>
    <row r="13" spans="1:20" ht="64.5" customHeight="1" thickTop="1" thickBot="1">
      <c r="A13" s="187" t="s">
        <v>17</v>
      </c>
      <c r="B13" s="188" t="s">
        <v>18</v>
      </c>
      <c r="C13" s="189"/>
      <c r="D13" s="189"/>
      <c r="E13" s="189"/>
      <c r="F13" s="189"/>
      <c r="G13" s="189"/>
      <c r="H13" s="189"/>
      <c r="I13" s="189"/>
      <c r="J13" s="189"/>
      <c r="K13" s="189"/>
      <c r="L13" s="189"/>
      <c r="M13" s="189"/>
      <c r="N13" s="189"/>
      <c r="O13" s="189"/>
      <c r="P13" s="189"/>
      <c r="Q13" s="189"/>
      <c r="R13" s="189"/>
      <c r="S13" s="189"/>
      <c r="T13" s="190"/>
    </row>
    <row r="14" spans="1:20" ht="54" customHeight="1" thickTop="1" thickBot="1">
      <c r="A14" s="187" t="s">
        <v>15</v>
      </c>
      <c r="B14" s="188" t="s">
        <v>19</v>
      </c>
      <c r="C14" s="198"/>
      <c r="D14" s="198"/>
      <c r="E14" s="198"/>
      <c r="F14" s="198"/>
      <c r="G14" s="198"/>
      <c r="H14" s="198"/>
      <c r="I14" s="198"/>
      <c r="J14" s="198"/>
      <c r="K14" s="198"/>
      <c r="L14" s="198"/>
      <c r="M14" s="198"/>
      <c r="N14" s="198"/>
      <c r="O14" s="198"/>
      <c r="P14" s="198"/>
      <c r="Q14" s="198"/>
      <c r="R14" s="198"/>
      <c r="S14" s="198"/>
      <c r="T14" s="199"/>
    </row>
    <row r="15" spans="1:20" ht="65.25" customHeight="1" thickTop="1" thickBot="1">
      <c r="A15" s="187" t="s">
        <v>17</v>
      </c>
      <c r="B15" s="188" t="s">
        <v>20</v>
      </c>
      <c r="C15" s="189"/>
      <c r="D15" s="189"/>
      <c r="E15" s="189"/>
      <c r="F15" s="189"/>
      <c r="G15" s="189"/>
      <c r="H15" s="189"/>
      <c r="I15" s="189"/>
      <c r="J15" s="189"/>
      <c r="K15" s="189"/>
      <c r="L15" s="189"/>
      <c r="M15" s="189"/>
      <c r="N15" s="189"/>
      <c r="O15" s="189"/>
      <c r="P15" s="189"/>
      <c r="Q15" s="189"/>
      <c r="R15" s="189"/>
      <c r="S15" s="189"/>
      <c r="T15" s="190"/>
    </row>
    <row r="16" spans="1:20" ht="63" customHeight="1" thickTop="1" thickBot="1">
      <c r="A16" s="187" t="s">
        <v>21</v>
      </c>
      <c r="B16" s="188" t="s">
        <v>22</v>
      </c>
      <c r="C16" s="198"/>
      <c r="D16" s="198"/>
      <c r="E16" s="198"/>
      <c r="F16" s="198"/>
      <c r="G16" s="198"/>
      <c r="H16" s="198"/>
      <c r="I16" s="198"/>
      <c r="J16" s="198"/>
      <c r="K16" s="198"/>
      <c r="L16" s="198"/>
      <c r="M16" s="198"/>
      <c r="N16" s="198"/>
      <c r="O16" s="198"/>
      <c r="P16" s="198"/>
      <c r="Q16" s="198"/>
      <c r="R16" s="198"/>
      <c r="S16" s="198"/>
      <c r="T16" s="199"/>
    </row>
    <row r="17" ht="15.75" thickTop="1"/>
  </sheetData>
  <sheetProtection algorithmName="SHA-512" hashValue="rHubznvZ7vigtYYaqCNT11jG9/u1zrFin4vjh8WYQ0QQVHmjf7RqEek66FWbTNwyWGTcskYARsjfgyUht/CSxg==" saltValue="B8xHa31jrViJex4Jtlwh6A==" spinCount="100000" sheet="1" objects="1" scenarios="1"/>
  <mergeCells count="13">
    <mergeCell ref="B7:T7"/>
    <mergeCell ref="B4:C4"/>
    <mergeCell ref="F4:G4"/>
    <mergeCell ref="N4:R4"/>
    <mergeCell ref="B16:T16"/>
    <mergeCell ref="B8:T8"/>
    <mergeCell ref="B9:T9"/>
    <mergeCell ref="B12:T12"/>
    <mergeCell ref="B14:T14"/>
    <mergeCell ref="B13:T13"/>
    <mergeCell ref="B15:T15"/>
    <mergeCell ref="B10:T10"/>
    <mergeCell ref="B11:T11"/>
  </mergeCells>
  <hyperlinks>
    <hyperlink ref="B4" r:id="rId1" xr:uid="{089C16EC-C573-4CE5-A646-93A00A8BC0EB}"/>
    <hyperlink ref="F4" r:id="rId2" xr:uid="{AB02D721-59CF-49C3-958E-5D5D3FE837D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372E-4242-4958-815D-8E4CF684928D}">
  <sheetPr>
    <tabColor theme="5" tint="0.39997558519241921"/>
  </sheetPr>
  <dimension ref="A1:M66"/>
  <sheetViews>
    <sheetView zoomScaleNormal="100" workbookViewId="0">
      <selection activeCell="H11" sqref="H11"/>
    </sheetView>
  </sheetViews>
  <sheetFormatPr defaultColWidth="8.5703125" defaultRowHeight="12.75"/>
  <cols>
    <col min="1" max="1" width="12.42578125" style="3" customWidth="1"/>
    <col min="2" max="2" width="8.5703125" style="3"/>
    <col min="3" max="3" width="5.85546875" style="3" customWidth="1"/>
    <col min="4" max="4" width="54.140625" style="3" customWidth="1"/>
    <col min="5" max="5" width="14.85546875" style="3" bestFit="1" customWidth="1"/>
    <col min="6" max="6" width="48.140625"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c r="A1" s="56"/>
    </row>
    <row r="2" spans="1:12" ht="63" customHeight="1" thickTop="1" thickBot="1">
      <c r="A2" s="215" t="s">
        <v>23</v>
      </c>
      <c r="B2" s="216"/>
      <c r="C2" s="216"/>
      <c r="D2" s="216"/>
      <c r="E2" s="216"/>
      <c r="F2" s="217"/>
      <c r="H2" s="195" t="s">
        <v>2</v>
      </c>
      <c r="I2" s="196"/>
      <c r="J2" s="196"/>
      <c r="K2" s="196"/>
      <c r="L2" s="197"/>
    </row>
    <row r="3" spans="1:12" ht="15.75" customHeight="1" thickTop="1">
      <c r="A3" s="218"/>
      <c r="B3" s="219"/>
      <c r="C3" s="219"/>
      <c r="D3" s="219"/>
      <c r="E3" s="219"/>
      <c r="F3" s="219"/>
      <c r="H3" s="58"/>
      <c r="I3" s="58"/>
    </row>
    <row r="4" spans="1:12" ht="24" thickBot="1">
      <c r="A4" s="344" t="s">
        <v>24</v>
      </c>
      <c r="B4" s="344"/>
      <c r="C4" s="344"/>
      <c r="D4" s="344"/>
      <c r="E4" s="344"/>
      <c r="F4" s="344"/>
    </row>
    <row r="5" spans="1:12" ht="39" customHeight="1" thickTop="1">
      <c r="A5" s="220" t="s">
        <v>25</v>
      </c>
      <c r="B5" s="221"/>
      <c r="C5" s="221"/>
      <c r="D5" s="221"/>
      <c r="E5" s="221"/>
      <c r="F5" s="222"/>
      <c r="H5"/>
      <c r="I5"/>
      <c r="J5"/>
      <c r="K5"/>
      <c r="L5"/>
    </row>
    <row r="6" spans="1:12" ht="12.6" customHeight="1">
      <c r="A6" s="209" t="s">
        <v>26</v>
      </c>
      <c r="B6" s="210"/>
      <c r="C6" s="210"/>
      <c r="D6" s="210"/>
      <c r="E6" s="210"/>
      <c r="F6" s="211"/>
      <c r="H6"/>
      <c r="I6"/>
      <c r="J6"/>
      <c r="K6"/>
      <c r="L6"/>
    </row>
    <row r="7" spans="1:12" ht="15">
      <c r="A7" s="209"/>
      <c r="B7" s="210"/>
      <c r="C7" s="210"/>
      <c r="D7" s="210"/>
      <c r="E7" s="210"/>
      <c r="F7" s="211"/>
      <c r="H7"/>
      <c r="I7"/>
      <c r="J7"/>
      <c r="K7"/>
      <c r="L7"/>
    </row>
    <row r="8" spans="1:12" ht="15">
      <c r="A8" s="209"/>
      <c r="B8" s="210"/>
      <c r="C8" s="210"/>
      <c r="D8" s="210"/>
      <c r="E8" s="210"/>
      <c r="F8" s="211"/>
      <c r="H8"/>
      <c r="I8"/>
      <c r="J8"/>
      <c r="K8"/>
      <c r="L8"/>
    </row>
    <row r="9" spans="1:12">
      <c r="A9" s="209"/>
      <c r="B9" s="210"/>
      <c r="C9" s="210"/>
      <c r="D9" s="210"/>
      <c r="E9" s="210"/>
      <c r="F9" s="211"/>
    </row>
    <row r="10" spans="1:12">
      <c r="A10" s="209"/>
      <c r="B10" s="210"/>
      <c r="C10" s="210"/>
      <c r="D10" s="210"/>
      <c r="E10" s="210"/>
      <c r="F10" s="211"/>
    </row>
    <row r="11" spans="1:12" ht="34.5" customHeight="1" thickBot="1">
      <c r="A11" s="212"/>
      <c r="B11" s="213"/>
      <c r="C11" s="213"/>
      <c r="D11" s="213"/>
      <c r="E11" s="213"/>
      <c r="F11" s="214"/>
    </row>
    <row r="12" spans="1:12" ht="24" customHeight="1" thickTop="1" thickBot="1">
      <c r="A12" s="206" t="s">
        <v>27</v>
      </c>
      <c r="B12" s="207"/>
      <c r="C12" s="207"/>
      <c r="D12" s="207"/>
      <c r="E12" s="207"/>
      <c r="F12" s="208"/>
    </row>
    <row r="13" spans="1:12" ht="24.75" customHeight="1" thickTop="1" thickBot="1">
      <c r="A13" s="223" t="s">
        <v>28</v>
      </c>
      <c r="B13" s="224"/>
      <c r="C13" s="224"/>
      <c r="D13" s="224"/>
      <c r="E13" s="224"/>
      <c r="F13" s="225"/>
    </row>
    <row r="14" spans="1:12" ht="23.25" customHeight="1" thickTop="1">
      <c r="A14" s="206" t="s">
        <v>29</v>
      </c>
      <c r="B14" s="207"/>
      <c r="C14" s="207"/>
      <c r="D14" s="207"/>
      <c r="E14" s="207"/>
      <c r="F14" s="208"/>
    </row>
    <row r="15" spans="1:12">
      <c r="A15" s="209" t="s">
        <v>30</v>
      </c>
      <c r="B15" s="210"/>
      <c r="C15" s="210"/>
      <c r="D15" s="210"/>
      <c r="E15" s="210"/>
      <c r="F15" s="211"/>
    </row>
    <row r="16" spans="1:12">
      <c r="A16" s="209"/>
      <c r="B16" s="210"/>
      <c r="C16" s="210"/>
      <c r="D16" s="210"/>
      <c r="E16" s="210"/>
      <c r="F16" s="211"/>
    </row>
    <row r="17" spans="1:13">
      <c r="A17" s="209"/>
      <c r="B17" s="210"/>
      <c r="C17" s="210"/>
      <c r="D17" s="210"/>
      <c r="E17" s="210"/>
      <c r="F17" s="211"/>
    </row>
    <row r="18" spans="1:13">
      <c r="A18" s="209"/>
      <c r="B18" s="210"/>
      <c r="C18" s="210"/>
      <c r="D18" s="210"/>
      <c r="E18" s="210"/>
      <c r="F18" s="211"/>
    </row>
    <row r="19" spans="1:13" ht="37.5" customHeight="1">
      <c r="A19" s="209"/>
      <c r="B19" s="210"/>
      <c r="C19" s="210"/>
      <c r="D19" s="210"/>
      <c r="E19" s="210"/>
      <c r="F19" s="211"/>
    </row>
    <row r="20" spans="1:13" ht="48.75" customHeight="1" thickBot="1">
      <c r="A20" s="212"/>
      <c r="B20" s="213"/>
      <c r="C20" s="213"/>
      <c r="D20" s="213"/>
      <c r="E20" s="213"/>
      <c r="F20" s="214"/>
      <c r="H20"/>
      <c r="I20"/>
      <c r="J20"/>
      <c r="K20"/>
      <c r="L20"/>
      <c r="M20"/>
    </row>
    <row r="21" spans="1:13" ht="25.5" customHeight="1" thickTop="1">
      <c r="A21" s="206" t="s">
        <v>31</v>
      </c>
      <c r="B21" s="207"/>
      <c r="C21" s="207"/>
      <c r="D21" s="207"/>
      <c r="E21" s="207"/>
      <c r="F21" s="208"/>
      <c r="H21"/>
      <c r="I21"/>
      <c r="J21"/>
      <c r="K21"/>
      <c r="L21"/>
      <c r="M21"/>
    </row>
    <row r="22" spans="1:13">
      <c r="A22" s="209" t="s">
        <v>32</v>
      </c>
      <c r="B22" s="210"/>
      <c r="C22" s="210"/>
      <c r="D22" s="210"/>
      <c r="E22" s="210"/>
      <c r="F22" s="211"/>
    </row>
    <row r="23" spans="1:13" ht="57.75" customHeight="1" thickBot="1">
      <c r="A23" s="212"/>
      <c r="B23" s="213"/>
      <c r="C23" s="213"/>
      <c r="D23" s="213"/>
      <c r="E23" s="213"/>
      <c r="F23" s="214"/>
    </row>
    <row r="24" spans="1:13" ht="27.75" customHeight="1" thickTop="1">
      <c r="A24" s="206" t="s">
        <v>33</v>
      </c>
      <c r="B24" s="207"/>
      <c r="C24" s="207"/>
      <c r="D24" s="207"/>
      <c r="E24" s="207"/>
      <c r="F24" s="208"/>
    </row>
    <row r="25" spans="1:13">
      <c r="A25" s="209" t="s">
        <v>34</v>
      </c>
      <c r="B25" s="210"/>
      <c r="C25" s="210"/>
      <c r="D25" s="210"/>
      <c r="E25" s="210"/>
      <c r="F25" s="211"/>
    </row>
    <row r="26" spans="1:13">
      <c r="A26" s="209"/>
      <c r="B26" s="210"/>
      <c r="C26" s="210"/>
      <c r="D26" s="210"/>
      <c r="E26" s="210"/>
      <c r="F26" s="211"/>
    </row>
    <row r="27" spans="1:13">
      <c r="A27" s="209"/>
      <c r="B27" s="210"/>
      <c r="C27" s="210"/>
      <c r="D27" s="210"/>
      <c r="E27" s="210"/>
      <c r="F27" s="211"/>
    </row>
    <row r="28" spans="1:13" ht="26.25" customHeight="1" thickBot="1">
      <c r="A28" s="212"/>
      <c r="B28" s="213"/>
      <c r="C28" s="213"/>
      <c r="D28" s="213"/>
      <c r="E28" s="213"/>
      <c r="F28" s="214"/>
    </row>
    <row r="29" spans="1:13" ht="20.25" customHeight="1" thickTop="1">
      <c r="A29" s="206" t="s">
        <v>35</v>
      </c>
      <c r="B29" s="207"/>
      <c r="C29" s="207"/>
      <c r="D29" s="207"/>
      <c r="E29" s="207"/>
      <c r="F29" s="208"/>
    </row>
    <row r="30" spans="1:13" ht="59.25" customHeight="1" thickBot="1">
      <c r="A30" s="212" t="s">
        <v>36</v>
      </c>
      <c r="B30" s="213"/>
      <c r="C30" s="213"/>
      <c r="D30" s="213"/>
      <c r="E30" s="213"/>
      <c r="F30" s="214"/>
    </row>
    <row r="31" spans="1:13" ht="21.75" customHeight="1" thickTop="1">
      <c r="A31" s="206" t="s">
        <v>37</v>
      </c>
      <c r="B31" s="207"/>
      <c r="C31" s="207"/>
      <c r="D31" s="207"/>
      <c r="E31" s="207"/>
      <c r="F31" s="208"/>
    </row>
    <row r="32" spans="1:13">
      <c r="A32" s="209" t="s">
        <v>38</v>
      </c>
      <c r="B32" s="210"/>
      <c r="C32" s="210"/>
      <c r="D32" s="210"/>
      <c r="E32" s="210"/>
      <c r="F32" s="211"/>
    </row>
    <row r="33" spans="1:6" ht="22.5" customHeight="1" thickBot="1">
      <c r="A33" s="212"/>
      <c r="B33" s="213"/>
      <c r="C33" s="213"/>
      <c r="D33" s="213"/>
      <c r="E33" s="213"/>
      <c r="F33" s="214"/>
    </row>
    <row r="34" spans="1:6" ht="16.5" customHeight="1" thickTop="1">
      <c r="A34" s="206" t="s">
        <v>39</v>
      </c>
      <c r="B34" s="207"/>
      <c r="C34" s="207"/>
      <c r="D34" s="207"/>
      <c r="E34" s="207"/>
      <c r="F34" s="208"/>
    </row>
    <row r="35" spans="1:6">
      <c r="A35" s="209" t="s">
        <v>40</v>
      </c>
      <c r="B35" s="210"/>
      <c r="C35" s="210"/>
      <c r="D35" s="210"/>
      <c r="E35" s="210"/>
      <c r="F35" s="211"/>
    </row>
    <row r="36" spans="1:6" ht="26.25" customHeight="1" thickBot="1">
      <c r="A36" s="212"/>
      <c r="B36" s="213"/>
      <c r="C36" s="213"/>
      <c r="D36" s="213"/>
      <c r="E36" s="213"/>
      <c r="F36" s="214"/>
    </row>
    <row r="37" spans="1:6" ht="13.5" thickTop="1">
      <c r="A37" s="19"/>
      <c r="B37" s="19"/>
      <c r="C37" s="19"/>
      <c r="D37" s="19"/>
      <c r="E37" s="19"/>
      <c r="F37" s="19"/>
    </row>
    <row r="38" spans="1:6" ht="13.5" thickBot="1"/>
    <row r="39" spans="1:6" ht="15.75" thickTop="1">
      <c r="A39" s="345" t="s">
        <v>41</v>
      </c>
      <c r="B39" s="346"/>
      <c r="C39" s="346"/>
      <c r="D39" s="347"/>
      <c r="E39"/>
      <c r="F39"/>
    </row>
    <row r="40" spans="1:6" ht="12.75" customHeight="1">
      <c r="A40" s="118"/>
      <c r="B40" s="200" t="s">
        <v>42</v>
      </c>
      <c r="C40" s="200"/>
      <c r="D40" s="201"/>
      <c r="E40"/>
      <c r="F40"/>
    </row>
    <row r="41" spans="1:6" ht="12.75" customHeight="1">
      <c r="A41" s="119"/>
      <c r="B41" s="202" t="s">
        <v>43</v>
      </c>
      <c r="C41" s="202"/>
      <c r="D41" s="203"/>
      <c r="E41"/>
      <c r="F41"/>
    </row>
    <row r="42" spans="1:6" ht="23.25" customHeight="1">
      <c r="A42" s="120"/>
      <c r="B42" s="200" t="s">
        <v>44</v>
      </c>
      <c r="C42" s="200"/>
      <c r="D42" s="201"/>
      <c r="E42"/>
      <c r="F42"/>
    </row>
    <row r="43" spans="1:6" customFormat="1" ht="23.25" customHeight="1" thickBot="1">
      <c r="A43" s="121"/>
      <c r="B43" s="204" t="s">
        <v>45</v>
      </c>
      <c r="C43" s="204"/>
      <c r="D43" s="205"/>
    </row>
    <row r="44" spans="1:6" customFormat="1" ht="15.75" thickTop="1"/>
    <row r="45" spans="1:6" customFormat="1" ht="15"/>
    <row r="46" spans="1:6" customFormat="1" ht="15"/>
    <row r="47" spans="1:6" customFormat="1" ht="15"/>
    <row r="48" spans="1:6" customFormat="1" ht="15"/>
    <row r="49" customFormat="1" ht="15"/>
    <row r="50" customFormat="1" ht="15"/>
    <row r="51" customFormat="1" ht="15"/>
    <row r="52" customFormat="1" ht="15"/>
    <row r="53" customFormat="1" ht="15"/>
    <row r="54" customFormat="1" ht="15"/>
    <row r="55" customFormat="1" ht="15"/>
    <row r="56" customFormat="1" ht="15"/>
    <row r="57" customFormat="1" ht="15"/>
    <row r="58" customFormat="1" ht="15"/>
    <row r="59" customFormat="1" ht="15"/>
    <row r="60" customFormat="1" ht="15"/>
    <row r="61" customFormat="1" ht="15"/>
    <row r="62" customFormat="1" ht="15"/>
    <row r="63" customFormat="1" ht="15"/>
    <row r="64" customFormat="1" ht="15"/>
    <row r="65" spans="3:4">
      <c r="C65" s="51"/>
      <c r="D65" s="51"/>
    </row>
    <row r="66" spans="3:4">
      <c r="C66" s="52"/>
      <c r="D66" s="52"/>
    </row>
  </sheetData>
  <sheetProtection algorithmName="SHA-512" hashValue="JZiplsgMSXP4jgBSb29PG94O3/iZELuUTYosvVwthsQibeLrpycwqwnuchraNlqSVUOxSpGEw6LOOl3/EbBFFw==" saltValue="NLAfnbUlm8pS/P2XXbv9RA==" spinCount="100000" sheet="1" objects="1" scenarios="1"/>
  <mergeCells count="25">
    <mergeCell ref="A12:F12"/>
    <mergeCell ref="A13:F13"/>
    <mergeCell ref="A21:F21"/>
    <mergeCell ref="A22:F23"/>
    <mergeCell ref="A31:F31"/>
    <mergeCell ref="A24:F24"/>
    <mergeCell ref="A25:F28"/>
    <mergeCell ref="A30:F30"/>
    <mergeCell ref="A29:F29"/>
    <mergeCell ref="H2:L2"/>
    <mergeCell ref="B40:D40"/>
    <mergeCell ref="B41:D41"/>
    <mergeCell ref="B42:D42"/>
    <mergeCell ref="B43:D43"/>
    <mergeCell ref="A34:F34"/>
    <mergeCell ref="A35:F36"/>
    <mergeCell ref="A39:D39"/>
    <mergeCell ref="A4:F4"/>
    <mergeCell ref="A15:F20"/>
    <mergeCell ref="A2:F2"/>
    <mergeCell ref="A3:F3"/>
    <mergeCell ref="A5:F5"/>
    <mergeCell ref="A6:F11"/>
    <mergeCell ref="A14:F14"/>
    <mergeCell ref="A32:F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6CFA-6CD1-4A0C-819B-E6B2C7FB85DE}">
  <sheetPr>
    <tabColor theme="8"/>
  </sheetPr>
  <dimension ref="B14:S14"/>
  <sheetViews>
    <sheetView workbookViewId="0">
      <selection activeCell="A2" sqref="A2"/>
    </sheetView>
  </sheetViews>
  <sheetFormatPr defaultRowHeight="15"/>
  <sheetData>
    <row r="14" spans="2:19" ht="28.5">
      <c r="B14" s="134" t="s">
        <v>46</v>
      </c>
      <c r="C14" s="135"/>
      <c r="D14" s="135"/>
      <c r="E14" s="135"/>
      <c r="F14" s="135"/>
      <c r="G14" s="135"/>
      <c r="H14" s="135"/>
      <c r="I14" s="135"/>
      <c r="J14" s="135"/>
      <c r="K14" s="135"/>
      <c r="L14" s="135"/>
      <c r="M14" s="135"/>
      <c r="N14" s="135"/>
      <c r="O14" s="135"/>
      <c r="P14" s="135"/>
      <c r="Q14" s="135"/>
      <c r="R14" s="135"/>
      <c r="S14" s="135"/>
    </row>
  </sheetData>
  <sheetProtection algorithmName="SHA-512" hashValue="IURn9n8/d03Uq3qwqhmNOxQVZktaX83X4LyKJh7iBfobqo1A4rFVbIiUYwiT6M2TWGA4SM0p5dMRHcjb1vLL6Q==" saltValue="nFXutvcG2GsGP52C2Cd+C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08A3-A347-4F53-A586-FD3F39E5A72F}">
  <sheetPr>
    <tabColor theme="8"/>
  </sheetPr>
  <dimension ref="A1:I21"/>
  <sheetViews>
    <sheetView zoomScaleNormal="100" workbookViewId="0">
      <selection activeCell="B8" sqref="B8"/>
    </sheetView>
  </sheetViews>
  <sheetFormatPr defaultRowHeight="1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row r="2" spans="1:9" ht="24.75" thickTop="1" thickBot="1">
      <c r="A2" s="154" t="s">
        <v>47</v>
      </c>
      <c r="B2" s="155"/>
    </row>
    <row r="3" spans="1:9" ht="25.5" customHeight="1" thickTop="1" thickBot="1">
      <c r="A3" s="226" t="s">
        <v>48</v>
      </c>
      <c r="B3" s="226"/>
    </row>
    <row r="4" spans="1:9" ht="34.5" customHeight="1" thickTop="1">
      <c r="A4" s="227" t="s">
        <v>49</v>
      </c>
      <c r="B4" s="228"/>
    </row>
    <row r="5" spans="1:9" ht="34.5" customHeight="1">
      <c r="A5" s="156" t="s">
        <v>50</v>
      </c>
      <c r="B5" s="157" t="str">
        <f>+'Public Disclosure Data'!$B$12</f>
        <v>Needs Data</v>
      </c>
      <c r="H5" s="158"/>
      <c r="I5" s="158"/>
    </row>
    <row r="6" spans="1:9" ht="45.75" customHeight="1" thickBot="1">
      <c r="A6" s="229" t="s">
        <v>51</v>
      </c>
      <c r="B6" s="230"/>
      <c r="H6" s="158"/>
      <c r="I6" s="158"/>
    </row>
    <row r="7" spans="1:9" ht="34.5" customHeight="1" thickTop="1" thickBot="1">
      <c r="H7" s="158"/>
      <c r="I7" s="158"/>
    </row>
    <row r="8" spans="1:9" ht="16.5" thickTop="1" thickBot="1">
      <c r="A8" s="159" t="s">
        <v>52</v>
      </c>
      <c r="B8" s="160" t="s">
        <v>53</v>
      </c>
    </row>
    <row r="9" spans="1:9" ht="15.75" thickTop="1"/>
    <row r="10" spans="1:9" ht="15.75" thickBot="1"/>
    <row r="11" spans="1:9" ht="15.75" thickTop="1">
      <c r="A11" s="231" t="s">
        <v>54</v>
      </c>
      <c r="B11" s="161" t="s">
        <v>55</v>
      </c>
      <c r="D11" s="231" t="s">
        <v>56</v>
      </c>
      <c r="E11" s="161" t="s">
        <v>57</v>
      </c>
    </row>
    <row r="12" spans="1:9">
      <c r="A12" s="232"/>
      <c r="B12" s="162" t="s">
        <v>55</v>
      </c>
      <c r="D12" s="232"/>
      <c r="E12" s="162" t="s">
        <v>57</v>
      </c>
    </row>
    <row r="13" spans="1:9">
      <c r="A13" s="232"/>
      <c r="B13" s="162" t="s">
        <v>55</v>
      </c>
      <c r="D13" s="232"/>
      <c r="E13" s="162" t="s">
        <v>57</v>
      </c>
    </row>
    <row r="14" spans="1:9">
      <c r="A14" s="232"/>
      <c r="B14" s="162" t="s">
        <v>55</v>
      </c>
      <c r="D14" s="232"/>
      <c r="E14" s="162" t="s">
        <v>57</v>
      </c>
    </row>
    <row r="15" spans="1:9">
      <c r="A15" s="232"/>
      <c r="B15" s="162" t="s">
        <v>55</v>
      </c>
      <c r="D15" s="232"/>
      <c r="E15" s="162" t="s">
        <v>57</v>
      </c>
    </row>
    <row r="16" spans="1:9">
      <c r="A16" s="232"/>
      <c r="B16" s="162" t="s">
        <v>55</v>
      </c>
      <c r="D16" s="232"/>
      <c r="E16" s="162" t="s">
        <v>57</v>
      </c>
    </row>
    <row r="17" spans="1:5">
      <c r="A17" s="232"/>
      <c r="B17" s="162" t="s">
        <v>55</v>
      </c>
      <c r="D17" s="232"/>
      <c r="E17" s="162" t="s">
        <v>57</v>
      </c>
    </row>
    <row r="18" spans="1:5" ht="15.75" thickBot="1">
      <c r="A18" s="233"/>
      <c r="B18" s="163" t="s">
        <v>55</v>
      </c>
      <c r="D18" s="233"/>
      <c r="E18" s="163" t="s">
        <v>57</v>
      </c>
    </row>
    <row r="19" spans="1:5" ht="15.75" thickTop="1"/>
    <row r="21" spans="1:5" ht="19.5" customHeight="1"/>
  </sheetData>
  <sheetProtection algorithmName="SHA-512" hashValue="oDMInpWNzX1DaF+zAii4luhvJYz7a7Ilyb4SZDbauaNrJdpHigDnh74soKCoyBdV3IhQ/YMpAv/nFi10aZ7Oyg==" saltValue="/8xxPMrNQhZhw/9SPQ+OTA==" spinCount="100000" sheet="1" objects="1" scenarios="1"/>
  <mergeCells count="5">
    <mergeCell ref="A3:B3"/>
    <mergeCell ref="A4:B4"/>
    <mergeCell ref="A6:B6"/>
    <mergeCell ref="A11:A18"/>
    <mergeCell ref="D11: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S80"/>
  <sheetViews>
    <sheetView zoomScaleNormal="100" workbookViewId="0"/>
  </sheetViews>
  <sheetFormatPr defaultColWidth="8.5703125" defaultRowHeight="12.75"/>
  <cols>
    <col min="1" max="1" width="48.140625" style="1" customWidth="1"/>
    <col min="2" max="9" width="22.85546875" style="3" bestFit="1" customWidth="1"/>
    <col min="10" max="10" width="51.28515625" style="3" customWidth="1"/>
    <col min="11" max="11" width="59.42578125" style="1" customWidth="1"/>
    <col min="12" max="14" width="8.5703125" style="3"/>
    <col min="15" max="15" width="44.85546875" style="3" customWidth="1"/>
    <col min="16" max="18" width="8.5703125" style="3"/>
    <col min="19" max="19" width="13" style="3" customWidth="1"/>
    <col min="20" max="16384" width="8.5703125" style="3"/>
  </cols>
  <sheetData>
    <row r="1" spans="1:15" ht="100.5" customHeight="1" thickTop="1" thickBot="1">
      <c r="A1" s="164" t="str">
        <f>IF('Company Information'!$B$8&lt;&gt;"","Company:  "&amp;'Company Information'!$B$8, "Company: "&amp;"No Entry")</f>
        <v>Company:  Onshore Production Example Company</v>
      </c>
      <c r="B1" s="243" t="s">
        <v>58</v>
      </c>
      <c r="C1" s="244"/>
      <c r="D1" s="244"/>
      <c r="E1" s="245"/>
      <c r="F1" s="123"/>
      <c r="G1" s="123"/>
      <c r="H1" s="122"/>
      <c r="I1" s="122"/>
      <c r="J1" s="59"/>
      <c r="K1" s="54"/>
    </row>
    <row r="2" spans="1:15" ht="21.75" customHeight="1" thickTop="1" thickBot="1">
      <c r="A2" s="234" t="s">
        <v>59</v>
      </c>
      <c r="B2" s="235"/>
      <c r="C2" s="235"/>
      <c r="D2" s="235"/>
      <c r="E2" s="235"/>
      <c r="F2" s="235"/>
      <c r="G2" s="235"/>
      <c r="H2" s="235"/>
      <c r="I2" s="236"/>
      <c r="J2"/>
      <c r="K2" s="54"/>
    </row>
    <row r="3" spans="1:15" s="24" customFormat="1" ht="19.5" thickTop="1" thickBot="1">
      <c r="A3" s="13" t="s">
        <v>60</v>
      </c>
      <c r="B3" s="14"/>
      <c r="C3" s="14"/>
      <c r="D3" s="14"/>
      <c r="E3" s="14"/>
      <c r="F3" s="14"/>
      <c r="G3" s="14"/>
      <c r="H3" s="14"/>
      <c r="I3" s="14"/>
      <c r="J3" s="13"/>
      <c r="K3" s="3"/>
    </row>
    <row r="4" spans="1:15" s="4" customFormat="1" ht="39" thickTop="1">
      <c r="A4" s="251"/>
      <c r="B4" s="253" t="s">
        <v>61</v>
      </c>
      <c r="C4" s="254"/>
      <c r="D4" s="254"/>
      <c r="E4" s="254"/>
      <c r="F4" s="254"/>
      <c r="G4" s="254"/>
      <c r="H4" s="254"/>
      <c r="I4" s="255"/>
      <c r="J4" s="268" t="s">
        <v>62</v>
      </c>
      <c r="K4" s="3"/>
      <c r="O4" s="166" t="s">
        <v>63</v>
      </c>
    </row>
    <row r="5" spans="1:15" s="4" customFormat="1">
      <c r="A5" s="252"/>
      <c r="B5" s="165" t="str">
        <f t="array" ref="B5:I5">TRANSPOSE('Company Information'!B11:B18)</f>
        <v>"GHGRP Facility Name"</v>
      </c>
      <c r="C5" s="165" t="str">
        <v>"GHGRP Facility Name"</v>
      </c>
      <c r="D5" s="165" t="str">
        <v>"GHGRP Facility Name"</v>
      </c>
      <c r="E5" s="165" t="str">
        <v>"GHGRP Facility Name"</v>
      </c>
      <c r="F5" s="165" t="str">
        <v>"GHGRP Facility Name"</v>
      </c>
      <c r="G5" s="165" t="str">
        <v>"GHGRP Facility Name"</v>
      </c>
      <c r="H5" s="165" t="str">
        <v>"GHGRP Facility Name"</v>
      </c>
      <c r="I5" s="165" t="str">
        <v>"GHGRP Facility Name"</v>
      </c>
      <c r="J5" s="269"/>
      <c r="K5" s="3"/>
      <c r="O5" s="167"/>
    </row>
    <row r="6" spans="1:15" ht="27" customHeight="1" thickBot="1">
      <c r="A6" s="136" t="s">
        <v>64</v>
      </c>
      <c r="B6" s="178"/>
      <c r="C6" s="178"/>
      <c r="D6" s="178"/>
      <c r="E6" s="178"/>
      <c r="F6" s="178"/>
      <c r="G6" s="178"/>
      <c r="H6" s="178"/>
      <c r="I6" s="178"/>
      <c r="J6" s="95" t="s">
        <v>65</v>
      </c>
      <c r="K6" s="3"/>
      <c r="O6" s="168">
        <f>SUM(B6:I6)</f>
        <v>0</v>
      </c>
    </row>
    <row r="7" spans="1:15" ht="27" customHeight="1" thickTop="1" thickBot="1">
      <c r="A7" s="96"/>
      <c r="B7" s="96"/>
      <c r="C7" s="96"/>
      <c r="D7" s="96"/>
      <c r="E7" s="96"/>
      <c r="F7" s="96"/>
      <c r="G7" s="96"/>
      <c r="H7" s="96"/>
      <c r="I7" s="96"/>
      <c r="J7" s="96"/>
      <c r="K7" s="3"/>
    </row>
    <row r="8" spans="1:15" ht="21.75" customHeight="1" thickTop="1" thickBot="1">
      <c r="A8" s="237" t="s">
        <v>66</v>
      </c>
      <c r="B8" s="238"/>
      <c r="C8" s="238"/>
      <c r="D8" s="238"/>
      <c r="E8" s="238"/>
      <c r="F8" s="238"/>
      <c r="G8" s="238"/>
      <c r="H8" s="238"/>
      <c r="I8" s="239"/>
      <c r="J8"/>
    </row>
    <row r="9" spans="1:15" ht="18.75" thickTop="1">
      <c r="A9" s="29" t="s">
        <v>67</v>
      </c>
      <c r="B9" s="15"/>
      <c r="C9" s="15"/>
      <c r="D9" s="15"/>
      <c r="E9" s="15"/>
      <c r="F9" s="15"/>
      <c r="G9" s="15"/>
      <c r="H9" s="15"/>
      <c r="I9" s="15"/>
      <c r="J9" s="12"/>
      <c r="K9" s="3"/>
    </row>
    <row r="10" spans="1:15" ht="13.5" thickBot="1">
      <c r="B10" s="253" t="s">
        <v>68</v>
      </c>
      <c r="C10" s="254"/>
      <c r="D10" s="254"/>
      <c r="E10" s="254"/>
      <c r="F10" s="254"/>
      <c r="G10" s="254"/>
      <c r="H10" s="254"/>
      <c r="I10" s="255"/>
      <c r="J10" s="42" t="s">
        <v>69</v>
      </c>
      <c r="K10" s="3"/>
    </row>
    <row r="11" spans="1:15" ht="39" thickTop="1">
      <c r="A11" s="6" t="s">
        <v>70</v>
      </c>
      <c r="B11" s="165" t="str">
        <f>+B$5</f>
        <v>"GHGRP Facility Name"</v>
      </c>
      <c r="C11" s="165" t="str">
        <f t="shared" ref="C11:I11" si="0">+C$5</f>
        <v>"GHGRP Facility Name"</v>
      </c>
      <c r="D11" s="165" t="str">
        <f t="shared" si="0"/>
        <v>"GHGRP Facility Name"</v>
      </c>
      <c r="E11" s="165" t="str">
        <f t="shared" si="0"/>
        <v>"GHGRP Facility Name"</v>
      </c>
      <c r="F11" s="165" t="str">
        <f t="shared" si="0"/>
        <v>"GHGRP Facility Name"</v>
      </c>
      <c r="G11" s="165" t="str">
        <f t="shared" si="0"/>
        <v>"GHGRP Facility Name"</v>
      </c>
      <c r="H11" s="165" t="str">
        <f t="shared" si="0"/>
        <v>"GHGRP Facility Name"</v>
      </c>
      <c r="I11" s="165" t="str">
        <f t="shared" si="0"/>
        <v>"GHGRP Facility Name"</v>
      </c>
      <c r="J11" s="53"/>
      <c r="K11" s="3"/>
      <c r="O11" s="166" t="s">
        <v>71</v>
      </c>
    </row>
    <row r="12" spans="1:15">
      <c r="A12" s="21" t="s">
        <v>72</v>
      </c>
      <c r="B12" s="179"/>
      <c r="C12" s="179"/>
      <c r="D12" s="179"/>
      <c r="E12" s="179"/>
      <c r="F12" s="179"/>
      <c r="G12" s="179"/>
      <c r="H12" s="179"/>
      <c r="I12" s="179"/>
      <c r="J12" s="53" t="s">
        <v>73</v>
      </c>
      <c r="K12" s="3"/>
      <c r="O12" s="167">
        <f>SUM(B12:I12)</f>
        <v>0</v>
      </c>
    </row>
    <row r="13" spans="1:15">
      <c r="A13" s="45" t="s">
        <v>74</v>
      </c>
      <c r="B13" s="179"/>
      <c r="C13" s="179"/>
      <c r="D13" s="179"/>
      <c r="E13" s="179"/>
      <c r="F13" s="179"/>
      <c r="G13" s="179"/>
      <c r="H13" s="179"/>
      <c r="I13" s="179"/>
      <c r="J13" s="16" t="s">
        <v>75</v>
      </c>
      <c r="K13" s="3"/>
      <c r="O13" s="167">
        <f>SUM(B13:I13)</f>
        <v>0</v>
      </c>
    </row>
    <row r="14" spans="1:15">
      <c r="A14" s="45" t="s">
        <v>76</v>
      </c>
      <c r="B14" s="179"/>
      <c r="C14" s="179"/>
      <c r="D14" s="179"/>
      <c r="E14" s="179"/>
      <c r="F14" s="179"/>
      <c r="G14" s="179"/>
      <c r="H14" s="179"/>
      <c r="I14" s="179"/>
      <c r="J14" s="16" t="s">
        <v>77</v>
      </c>
      <c r="K14" s="3"/>
      <c r="O14" s="167">
        <f t="shared" ref="O14:O19" si="1">SUM(B14:I14)</f>
        <v>0</v>
      </c>
    </row>
    <row r="15" spans="1:15">
      <c r="A15" s="45" t="s">
        <v>78</v>
      </c>
      <c r="B15" s="179"/>
      <c r="C15" s="179"/>
      <c r="D15" s="179"/>
      <c r="E15" s="179"/>
      <c r="F15" s="179"/>
      <c r="G15" s="179"/>
      <c r="H15" s="179"/>
      <c r="I15" s="179"/>
      <c r="J15" s="16" t="s">
        <v>79</v>
      </c>
      <c r="K15" s="3"/>
      <c r="O15" s="167">
        <f t="shared" si="1"/>
        <v>0</v>
      </c>
    </row>
    <row r="16" spans="1:15">
      <c r="A16" s="45" t="s">
        <v>80</v>
      </c>
      <c r="B16" s="179"/>
      <c r="C16" s="179"/>
      <c r="D16" s="179"/>
      <c r="E16" s="179"/>
      <c r="F16" s="179"/>
      <c r="G16" s="179"/>
      <c r="H16" s="179"/>
      <c r="I16" s="179"/>
      <c r="J16" s="16" t="s">
        <v>79</v>
      </c>
      <c r="K16" s="3"/>
      <c r="O16" s="167">
        <f t="shared" si="1"/>
        <v>0</v>
      </c>
    </row>
    <row r="17" spans="1:18">
      <c r="A17" s="45" t="s">
        <v>81</v>
      </c>
      <c r="B17" s="179"/>
      <c r="C17" s="179"/>
      <c r="D17" s="179"/>
      <c r="E17" s="179"/>
      <c r="F17" s="179"/>
      <c r="G17" s="179"/>
      <c r="H17" s="179"/>
      <c r="I17" s="179"/>
      <c r="J17" s="16" t="s">
        <v>82</v>
      </c>
      <c r="K17" s="3"/>
      <c r="O17" s="167">
        <f t="shared" si="1"/>
        <v>0</v>
      </c>
    </row>
    <row r="18" spans="1:18">
      <c r="A18" s="45" t="s">
        <v>83</v>
      </c>
      <c r="B18" s="179"/>
      <c r="C18" s="179"/>
      <c r="D18" s="179"/>
      <c r="E18" s="179"/>
      <c r="F18" s="179"/>
      <c r="G18" s="179"/>
      <c r="H18" s="179"/>
      <c r="I18" s="179"/>
      <c r="J18" s="16" t="s">
        <v>84</v>
      </c>
      <c r="K18" s="3"/>
      <c r="O18" s="167">
        <f t="shared" si="1"/>
        <v>0</v>
      </c>
    </row>
    <row r="19" spans="1:18" ht="13.5" thickBot="1">
      <c r="A19" s="45" t="s">
        <v>85</v>
      </c>
      <c r="B19" s="179"/>
      <c r="C19" s="179"/>
      <c r="D19" s="179"/>
      <c r="E19" s="179"/>
      <c r="F19" s="179"/>
      <c r="G19" s="179"/>
      <c r="H19" s="179"/>
      <c r="I19" s="179"/>
      <c r="J19" s="16" t="s">
        <v>86</v>
      </c>
      <c r="K19" s="3"/>
      <c r="O19" s="168">
        <f t="shared" si="1"/>
        <v>0</v>
      </c>
    </row>
    <row r="20" spans="1:18" ht="14.25" thickTop="1" thickBot="1"/>
    <row r="21" spans="1:18" ht="21.75" thickTop="1" thickBot="1">
      <c r="A21" s="240" t="s">
        <v>87</v>
      </c>
      <c r="B21" s="241"/>
      <c r="C21" s="241"/>
      <c r="D21" s="241"/>
      <c r="E21" s="241"/>
      <c r="F21" s="241"/>
      <c r="G21" s="241"/>
      <c r="H21" s="241"/>
      <c r="I21" s="242"/>
      <c r="J21" s="96"/>
      <c r="K21" s="100"/>
    </row>
    <row r="22" spans="1:18" ht="19.5" thickTop="1" thickBot="1">
      <c r="A22" s="101" t="s">
        <v>88</v>
      </c>
      <c r="B22" s="15"/>
      <c r="C22" s="15"/>
      <c r="D22" s="15"/>
      <c r="E22" s="15"/>
      <c r="F22" s="15"/>
      <c r="G22" s="15"/>
      <c r="H22" s="15"/>
      <c r="I22" s="15"/>
      <c r="J22" s="12"/>
      <c r="K22" s="102"/>
    </row>
    <row r="23" spans="1:18" s="4" customFormat="1" ht="51.75" thickTop="1">
      <c r="A23" s="106" t="s">
        <v>70</v>
      </c>
      <c r="B23" s="253" t="s">
        <v>61</v>
      </c>
      <c r="C23" s="254"/>
      <c r="D23" s="254"/>
      <c r="E23" s="254"/>
      <c r="F23" s="254"/>
      <c r="G23" s="254"/>
      <c r="H23" s="254"/>
      <c r="I23" s="255"/>
      <c r="J23" s="46" t="s">
        <v>89</v>
      </c>
      <c r="K23" s="141" t="s">
        <v>90</v>
      </c>
      <c r="O23" s="166" t="s">
        <v>91</v>
      </c>
      <c r="P23" s="3"/>
      <c r="Q23" s="3"/>
      <c r="R23" s="3"/>
    </row>
    <row r="24" spans="1:18" s="4" customFormat="1" ht="25.5">
      <c r="A24" s="106"/>
      <c r="B24" s="165" t="str">
        <f t="shared" ref="B24:I24" si="2">+B$5</f>
        <v>"GHGRP Facility Name"</v>
      </c>
      <c r="C24" s="165" t="str">
        <f t="shared" si="2"/>
        <v>"GHGRP Facility Name"</v>
      </c>
      <c r="D24" s="165" t="str">
        <f t="shared" si="2"/>
        <v>"GHGRP Facility Name"</v>
      </c>
      <c r="E24" s="165" t="str">
        <f t="shared" si="2"/>
        <v>"GHGRP Facility Name"</v>
      </c>
      <c r="F24" s="165" t="str">
        <f t="shared" si="2"/>
        <v>"GHGRP Facility Name"</v>
      </c>
      <c r="G24" s="165" t="str">
        <f t="shared" si="2"/>
        <v>"GHGRP Facility Name"</v>
      </c>
      <c r="H24" s="165" t="str">
        <f t="shared" si="2"/>
        <v>"GHGRP Facility Name"</v>
      </c>
      <c r="I24" s="165" t="str">
        <f t="shared" si="2"/>
        <v>"GHGRP Facility Name"</v>
      </c>
      <c r="J24" s="42"/>
      <c r="K24" s="169" t="s">
        <v>92</v>
      </c>
      <c r="O24" s="167"/>
    </row>
    <row r="25" spans="1:18" s="4" customFormat="1">
      <c r="A25" s="142" t="s">
        <v>72</v>
      </c>
      <c r="B25" s="94">
        <f>B12*'Emission Factor References'!$D$24/1000</f>
        <v>0</v>
      </c>
      <c r="C25" s="94">
        <f>C12*'Emission Factor References'!$D$24/1000</f>
        <v>0</v>
      </c>
      <c r="D25" s="94">
        <f>D12*'Emission Factor References'!$D$24/1000</f>
        <v>0</v>
      </c>
      <c r="E25" s="94">
        <f>E12*'Emission Factor References'!$D$24/1000</f>
        <v>0</v>
      </c>
      <c r="F25" s="94">
        <f>F12*'Emission Factor References'!$D$24/1000</f>
        <v>0</v>
      </c>
      <c r="G25" s="94">
        <f>G12*'Emission Factor References'!$D$24/1000</f>
        <v>0</v>
      </c>
      <c r="H25" s="94">
        <f>H12*'Emission Factor References'!$D$24/1000</f>
        <v>0</v>
      </c>
      <c r="I25" s="94">
        <f>I12*'Emission Factor References'!$D$24/1000</f>
        <v>0</v>
      </c>
      <c r="J25" s="112" t="str">
        <f>ROUND('Emission Factor References'!D24,2)&amp;" "&amp;'Emission Factor References'!E24</f>
        <v>598.31 kg CH4/AGRU</v>
      </c>
      <c r="K25" s="143" t="s">
        <v>93</v>
      </c>
      <c r="O25" s="167">
        <f>SUM(B25:I25)</f>
        <v>0</v>
      </c>
    </row>
    <row r="26" spans="1:18" ht="31.5" customHeight="1">
      <c r="A26" s="138" t="s">
        <v>74</v>
      </c>
      <c r="B26" s="94">
        <f>'Emission Factor References'!$D$20*B13/1000</f>
        <v>0</v>
      </c>
      <c r="C26" s="94">
        <f>'Emission Factor References'!$D$20*C13/1000</f>
        <v>0</v>
      </c>
      <c r="D26" s="94">
        <f>'Emission Factor References'!$D$20*D13/1000</f>
        <v>0</v>
      </c>
      <c r="E26" s="94">
        <f>'Emission Factor References'!$D$20*E13/1000</f>
        <v>0</v>
      </c>
      <c r="F26" s="94">
        <f>'Emission Factor References'!$D$20*F13/1000</f>
        <v>0</v>
      </c>
      <c r="G26" s="94">
        <f>'Emission Factor References'!$D$20*G13/1000</f>
        <v>0</v>
      </c>
      <c r="H26" s="94">
        <f>'Emission Factor References'!$D$20*H13/1000</f>
        <v>0</v>
      </c>
      <c r="I26" s="94">
        <f>'Emission Factor References'!$D$20*I13/1000</f>
        <v>0</v>
      </c>
      <c r="J26" s="112" t="str">
        <f>ROUND('Emission Factor References'!D20,2)&amp;" "&amp;'Emission Factor References'!E20</f>
        <v>1.58 kg CH4/vessel</v>
      </c>
      <c r="K26" s="143" t="s">
        <v>94</v>
      </c>
      <c r="O26" s="167">
        <f t="shared" ref="O26:O33" si="3">SUM(B26:I26)</f>
        <v>0</v>
      </c>
      <c r="P26" s="4"/>
      <c r="Q26" s="4"/>
      <c r="R26" s="4"/>
    </row>
    <row r="27" spans="1:18" ht="140.25">
      <c r="A27" s="138" t="s">
        <v>76</v>
      </c>
      <c r="B27" s="94">
        <f>'Emission Factor References'!$D$19*B14/1000</f>
        <v>0</v>
      </c>
      <c r="C27" s="94">
        <f>'Emission Factor References'!$D$19*C14/1000</f>
        <v>0</v>
      </c>
      <c r="D27" s="94">
        <f>'Emission Factor References'!$D$19*D14/1000</f>
        <v>0</v>
      </c>
      <c r="E27" s="94">
        <f>'Emission Factor References'!$D$19*E14/1000</f>
        <v>0</v>
      </c>
      <c r="F27" s="94">
        <f>'Emission Factor References'!$D$19*F14/1000</f>
        <v>0</v>
      </c>
      <c r="G27" s="94">
        <f>'Emission Factor References'!$D$19*G14/1000</f>
        <v>0</v>
      </c>
      <c r="H27" s="94">
        <f>'Emission Factor References'!$D$19*H14/1000</f>
        <v>0</v>
      </c>
      <c r="I27" s="94">
        <f>'Emission Factor References'!$D$19*I14/1000</f>
        <v>0</v>
      </c>
      <c r="J27" s="112" t="str">
        <f>ROUND('Emission Factor References'!D19,2)&amp;" "&amp;'Emission Factor References'!E19</f>
        <v>29635.15 kg CH4/dry seal compressor</v>
      </c>
      <c r="K27" s="113" t="s">
        <v>95</v>
      </c>
      <c r="O27" s="167">
        <f t="shared" si="3"/>
        <v>0</v>
      </c>
    </row>
    <row r="28" spans="1:18" ht="27" customHeight="1">
      <c r="A28" s="138" t="s">
        <v>78</v>
      </c>
      <c r="B28" s="94">
        <f>'Emission Factor References'!$D$22*B15/1000</f>
        <v>0</v>
      </c>
      <c r="C28" s="94">
        <f>'Emission Factor References'!$D$22*C15/1000</f>
        <v>0</v>
      </c>
      <c r="D28" s="94">
        <f>'Emission Factor References'!$D$22*D15/1000</f>
        <v>0</v>
      </c>
      <c r="E28" s="94">
        <f>'Emission Factor References'!$D$22*E15/1000</f>
        <v>0</v>
      </c>
      <c r="F28" s="94">
        <f>'Emission Factor References'!$D$22*F15/1000</f>
        <v>0</v>
      </c>
      <c r="G28" s="94">
        <f>'Emission Factor References'!$D$22*G15/1000</f>
        <v>0</v>
      </c>
      <c r="H28" s="94">
        <f>'Emission Factor References'!$D$22*H15/1000</f>
        <v>0</v>
      </c>
      <c r="I28" s="94">
        <f>'Emission Factor References'!$D$22*I15/1000</f>
        <v>0</v>
      </c>
      <c r="J28" s="112" t="str">
        <f>ROUND('Emission Factor References'!D22,2)&amp;" "&amp;'Emission Factor References'!E22</f>
        <v>171.38 kg CH4/compressor</v>
      </c>
      <c r="K28" s="143" t="s">
        <v>96</v>
      </c>
      <c r="O28" s="167">
        <f t="shared" si="3"/>
        <v>0</v>
      </c>
    </row>
    <row r="29" spans="1:18" ht="27" customHeight="1">
      <c r="A29" s="138" t="s">
        <v>80</v>
      </c>
      <c r="B29" s="94">
        <f>B16*'Emission Factor References'!$D$23/1000</f>
        <v>0</v>
      </c>
      <c r="C29" s="94">
        <f>C16*'Emission Factor References'!$D$23/1000</f>
        <v>0</v>
      </c>
      <c r="D29" s="94">
        <f>D16*'Emission Factor References'!$D$23/1000</f>
        <v>0</v>
      </c>
      <c r="E29" s="94">
        <f>E16*'Emission Factor References'!$D$23/1000</f>
        <v>0</v>
      </c>
      <c r="F29" s="94">
        <f>F16*'Emission Factor References'!$D$23/1000</f>
        <v>0</v>
      </c>
      <c r="G29" s="94">
        <f>G16*'Emission Factor References'!$D$23/1000</f>
        <v>0</v>
      </c>
      <c r="H29" s="94">
        <f>H16*'Emission Factor References'!$D$23/1000</f>
        <v>0</v>
      </c>
      <c r="I29" s="94">
        <f>I16*'Emission Factor References'!$D$23/1000</f>
        <v>0</v>
      </c>
      <c r="J29" s="112" t="str">
        <f>ROUND('Emission Factor References'!D23,2)&amp;" "&amp;'Emission Factor References'!E23</f>
        <v>76.61 kg CH4/compressor</v>
      </c>
      <c r="K29" s="143" t="s">
        <v>96</v>
      </c>
      <c r="O29" s="167">
        <f t="shared" si="3"/>
        <v>0</v>
      </c>
    </row>
    <row r="30" spans="1:18" ht="24.75" customHeight="1">
      <c r="A30" s="138" t="s">
        <v>81</v>
      </c>
      <c r="B30" s="94">
        <f>'Emission Factor References'!$D$21*B17/1000</f>
        <v>0</v>
      </c>
      <c r="C30" s="94">
        <f>'Emission Factor References'!$D$21*C17/1000</f>
        <v>0</v>
      </c>
      <c r="D30" s="94">
        <f>'Emission Factor References'!$D$21*D17/1000</f>
        <v>0</v>
      </c>
      <c r="E30" s="94">
        <f>'Emission Factor References'!$D$21*E17/1000</f>
        <v>0</v>
      </c>
      <c r="F30" s="94">
        <f>'Emission Factor References'!$D$21*F17/1000</f>
        <v>0</v>
      </c>
      <c r="G30" s="94">
        <f>'Emission Factor References'!$D$21*G17/1000</f>
        <v>0</v>
      </c>
      <c r="H30" s="94">
        <f>'Emission Factor References'!$D$21*H17/1000</f>
        <v>0</v>
      </c>
      <c r="I30" s="94">
        <f>'Emission Factor References'!$D$21*I17/1000</f>
        <v>0</v>
      </c>
      <c r="J30" s="112" t="str">
        <f>ROUND('Emission Factor References'!D21,2)&amp;" "&amp;'Emission Factor References'!E21</f>
        <v>0.69 kg CH4/PRV</v>
      </c>
      <c r="K30" s="143" t="s">
        <v>97</v>
      </c>
      <c r="O30" s="167">
        <f t="shared" si="3"/>
        <v>0</v>
      </c>
    </row>
    <row r="31" spans="1:18" ht="27.75" customHeight="1">
      <c r="A31" s="138" t="s">
        <v>83</v>
      </c>
      <c r="B31" s="94">
        <f>'Emission Factor References'!$D$18*B18/1000</f>
        <v>0</v>
      </c>
      <c r="C31" s="94">
        <f>'Emission Factor References'!$D$18*C18/1000</f>
        <v>0</v>
      </c>
      <c r="D31" s="94">
        <f>'Emission Factor References'!$D$18*D18/1000</f>
        <v>0</v>
      </c>
      <c r="E31" s="94">
        <f>'Emission Factor References'!$D$18*E18/1000</f>
        <v>0</v>
      </c>
      <c r="F31" s="94">
        <f>'Emission Factor References'!$D$18*F18/1000</f>
        <v>0</v>
      </c>
      <c r="G31" s="94">
        <f>'Emission Factor References'!$D$18*G18/1000</f>
        <v>0</v>
      </c>
      <c r="H31" s="94">
        <f>'Emission Factor References'!$D$18*H18/1000</f>
        <v>0</v>
      </c>
      <c r="I31" s="94">
        <f>'Emission Factor References'!$D$18*I18/1000</f>
        <v>0</v>
      </c>
      <c r="J31" s="112" t="str">
        <f>ROUND('Emission Factor References'!D18,2)&amp;" "&amp;'Emission Factor References'!E18</f>
        <v>6515.78 kg CH4/tank</v>
      </c>
      <c r="K31" s="143" t="s">
        <v>98</v>
      </c>
      <c r="O31" s="167">
        <f t="shared" si="3"/>
        <v>0</v>
      </c>
    </row>
    <row r="32" spans="1:18" ht="24.75" customHeight="1">
      <c r="A32" s="138" t="s">
        <v>85</v>
      </c>
      <c r="B32" s="94">
        <f>'Emission Factor References'!$D$17*B19/1000</f>
        <v>0</v>
      </c>
      <c r="C32" s="94">
        <f>'Emission Factor References'!$D$17*C19/1000</f>
        <v>0</v>
      </c>
      <c r="D32" s="94">
        <f>'Emission Factor References'!$D$17*D19/1000</f>
        <v>0</v>
      </c>
      <c r="E32" s="94">
        <f>'Emission Factor References'!$D$17*E19/1000</f>
        <v>0</v>
      </c>
      <c r="F32" s="94">
        <f>'Emission Factor References'!$D$17*F19/1000</f>
        <v>0</v>
      </c>
      <c r="G32" s="94">
        <f>'Emission Factor References'!$D$17*G19/1000</f>
        <v>0</v>
      </c>
      <c r="H32" s="94">
        <f>'Emission Factor References'!$D$17*H19/1000</f>
        <v>0</v>
      </c>
      <c r="I32" s="94">
        <f>'Emission Factor References'!$D$17*I19/1000</f>
        <v>0</v>
      </c>
      <c r="J32" s="112" t="str">
        <f>ROUND('Emission Factor References'!D17,2)&amp;" "&amp;'Emission Factor References'!E17</f>
        <v>51.21 kg CH4/well drilled</v>
      </c>
      <c r="K32" s="143" t="s">
        <v>99</v>
      </c>
      <c r="O32" s="167">
        <f t="shared" si="3"/>
        <v>0</v>
      </c>
    </row>
    <row r="33" spans="1:15" ht="17.25" customHeight="1" thickBot="1">
      <c r="A33" s="137" t="s">
        <v>100</v>
      </c>
      <c r="B33" s="108">
        <f>SUM(B25:B32)</f>
        <v>0</v>
      </c>
      <c r="C33" s="108">
        <f t="shared" ref="C33:I33" si="4">SUM(C25:C32)</f>
        <v>0</v>
      </c>
      <c r="D33" s="108">
        <f t="shared" si="4"/>
        <v>0</v>
      </c>
      <c r="E33" s="108">
        <f t="shared" si="4"/>
        <v>0</v>
      </c>
      <c r="F33" s="108">
        <f t="shared" si="4"/>
        <v>0</v>
      </c>
      <c r="G33" s="108">
        <f t="shared" si="4"/>
        <v>0</v>
      </c>
      <c r="H33" s="108">
        <f t="shared" si="4"/>
        <v>0</v>
      </c>
      <c r="I33" s="108">
        <f t="shared" si="4"/>
        <v>0</v>
      </c>
      <c r="J33" s="144"/>
      <c r="K33" s="145"/>
      <c r="O33" s="168">
        <f t="shared" si="3"/>
        <v>0</v>
      </c>
    </row>
    <row r="34" spans="1:15" ht="17.25" customHeight="1" thickTop="1" thickBot="1">
      <c r="A34" s="240" t="s">
        <v>101</v>
      </c>
      <c r="B34" s="241"/>
      <c r="C34" s="241"/>
      <c r="D34" s="241"/>
      <c r="E34" s="241"/>
      <c r="F34" s="241"/>
      <c r="G34" s="241"/>
      <c r="H34" s="241"/>
      <c r="I34" s="242"/>
    </row>
    <row r="35" spans="1:15" ht="39.75" thickTop="1">
      <c r="A35" s="148" t="s">
        <v>102</v>
      </c>
      <c r="B35" s="12"/>
      <c r="C35" s="12"/>
      <c r="D35" s="12"/>
      <c r="E35" s="12"/>
      <c r="F35" s="12"/>
      <c r="G35" s="12"/>
      <c r="H35" s="12"/>
      <c r="I35" s="170"/>
      <c r="O35" s="166" t="s">
        <v>103</v>
      </c>
    </row>
    <row r="36" spans="1:15">
      <c r="B36" s="165" t="str">
        <f t="shared" ref="B36:I36" si="5">+B$5</f>
        <v>"GHGRP Facility Name"</v>
      </c>
      <c r="C36" s="165" t="str">
        <f t="shared" si="5"/>
        <v>"GHGRP Facility Name"</v>
      </c>
      <c r="D36" s="165" t="str">
        <f t="shared" si="5"/>
        <v>"GHGRP Facility Name"</v>
      </c>
      <c r="E36" s="165" t="str">
        <f t="shared" si="5"/>
        <v>"GHGRP Facility Name"</v>
      </c>
      <c r="F36" s="165" t="str">
        <f t="shared" si="5"/>
        <v>"GHGRP Facility Name"</v>
      </c>
      <c r="G36" s="165" t="str">
        <f t="shared" si="5"/>
        <v>"GHGRP Facility Name"</v>
      </c>
      <c r="H36" s="165" t="str">
        <f t="shared" si="5"/>
        <v>"GHGRP Facility Name"</v>
      </c>
      <c r="I36" s="171" t="str">
        <f t="shared" si="5"/>
        <v>"GHGRP Facility Name"</v>
      </c>
      <c r="O36" s="167"/>
    </row>
    <row r="37" spans="1:15" ht="41.25" customHeight="1" thickBot="1">
      <c r="A37" s="137" t="s">
        <v>104</v>
      </c>
      <c r="B37" s="108">
        <f>B33+B6</f>
        <v>0</v>
      </c>
      <c r="C37" s="108">
        <f t="shared" ref="C37:I37" si="6">C33+C6</f>
        <v>0</v>
      </c>
      <c r="D37" s="108">
        <f t="shared" si="6"/>
        <v>0</v>
      </c>
      <c r="E37" s="108">
        <f t="shared" si="6"/>
        <v>0</v>
      </c>
      <c r="F37" s="108">
        <f t="shared" si="6"/>
        <v>0</v>
      </c>
      <c r="G37" s="108">
        <f t="shared" si="6"/>
        <v>0</v>
      </c>
      <c r="H37" s="108">
        <f t="shared" si="6"/>
        <v>0</v>
      </c>
      <c r="I37" s="109">
        <f t="shared" si="6"/>
        <v>0</v>
      </c>
      <c r="O37" s="168">
        <f>SUM(B37:I37)</f>
        <v>0</v>
      </c>
    </row>
    <row r="38" spans="1:15" ht="41.25" customHeight="1" thickTop="1" thickBot="1">
      <c r="A38"/>
      <c r="B38"/>
      <c r="C38"/>
      <c r="D38"/>
      <c r="E38"/>
      <c r="F38"/>
      <c r="G38"/>
      <c r="H38"/>
      <c r="I38"/>
    </row>
    <row r="39" spans="1:15" ht="21.75" customHeight="1" thickTop="1" thickBot="1">
      <c r="A39" s="248" t="s">
        <v>105</v>
      </c>
      <c r="B39" s="249"/>
      <c r="C39" s="249"/>
      <c r="D39" s="249"/>
      <c r="E39" s="249"/>
      <c r="F39" s="249"/>
      <c r="G39" s="249"/>
      <c r="H39" s="249"/>
      <c r="I39" s="250"/>
      <c r="J39" s="140"/>
    </row>
    <row r="40" spans="1:15" ht="52.5" thickTop="1">
      <c r="A40" s="148" t="s">
        <v>106</v>
      </c>
      <c r="B40" s="12"/>
      <c r="C40" s="12"/>
      <c r="D40" s="12"/>
      <c r="E40" s="12"/>
      <c r="F40" s="12"/>
      <c r="G40" s="12"/>
      <c r="H40" s="12"/>
      <c r="I40" s="12"/>
      <c r="J40" s="105"/>
      <c r="O40" s="166" t="s">
        <v>107</v>
      </c>
    </row>
    <row r="41" spans="1:15">
      <c r="A41" s="106"/>
      <c r="B41" s="165" t="str">
        <f t="shared" ref="B41:I41" si="7">+B$5</f>
        <v>"GHGRP Facility Name"</v>
      </c>
      <c r="C41" s="165" t="str">
        <f t="shared" si="7"/>
        <v>"GHGRP Facility Name"</v>
      </c>
      <c r="D41" s="165" t="str">
        <f t="shared" si="7"/>
        <v>"GHGRP Facility Name"</v>
      </c>
      <c r="E41" s="165" t="str">
        <f t="shared" si="7"/>
        <v>"GHGRP Facility Name"</v>
      </c>
      <c r="F41" s="165" t="str">
        <f t="shared" si="7"/>
        <v>"GHGRP Facility Name"</v>
      </c>
      <c r="G41" s="165" t="str">
        <f t="shared" si="7"/>
        <v>"GHGRP Facility Name"</v>
      </c>
      <c r="H41" s="165" t="str">
        <f t="shared" si="7"/>
        <v>"GHGRP Facility Name"</v>
      </c>
      <c r="I41" s="165" t="str">
        <f t="shared" si="7"/>
        <v>"GHGRP Facility Name"</v>
      </c>
      <c r="J41" s="107" t="s">
        <v>62</v>
      </c>
      <c r="O41" s="167"/>
    </row>
    <row r="42" spans="1:15" ht="38.25">
      <c r="A42" s="138" t="s">
        <v>108</v>
      </c>
      <c r="B42" s="180"/>
      <c r="C42" s="180"/>
      <c r="D42" s="180"/>
      <c r="E42" s="180"/>
      <c r="F42" s="180"/>
      <c r="G42" s="180"/>
      <c r="H42" s="180"/>
      <c r="I42" s="180"/>
      <c r="J42" s="113" t="s">
        <v>109</v>
      </c>
      <c r="O42" s="167">
        <f>SUM(B42:I42)</f>
        <v>0</v>
      </c>
    </row>
    <row r="43" spans="1:15" ht="38.25">
      <c r="A43" s="138" t="s">
        <v>110</v>
      </c>
      <c r="B43" s="181">
        <v>1.2350000000000001</v>
      </c>
      <c r="C43" s="181">
        <v>1.2350000000000001</v>
      </c>
      <c r="D43" s="181">
        <v>1.2350000000000001</v>
      </c>
      <c r="E43" s="181">
        <v>1.2350000000000001</v>
      </c>
      <c r="F43" s="181">
        <v>1.2350000000000001</v>
      </c>
      <c r="G43" s="181">
        <v>1.2350000000000001</v>
      </c>
      <c r="H43" s="181">
        <v>1.2350000000000001</v>
      </c>
      <c r="I43" s="181">
        <v>1.2350000000000001</v>
      </c>
      <c r="J43" s="113" t="s">
        <v>111</v>
      </c>
      <c r="K43" s="49"/>
      <c r="O43" s="172"/>
    </row>
    <row r="44" spans="1:15" ht="25.5">
      <c r="A44" s="138" t="s">
        <v>112</v>
      </c>
      <c r="B44" s="94">
        <f>B42*B43</f>
        <v>0</v>
      </c>
      <c r="C44" s="94">
        <f t="shared" ref="C44:I44" si="8">C42*C43</f>
        <v>0</v>
      </c>
      <c r="D44" s="94">
        <f t="shared" ref="D44" si="9">D42*D43</f>
        <v>0</v>
      </c>
      <c r="E44" s="94">
        <f t="shared" si="8"/>
        <v>0</v>
      </c>
      <c r="F44" s="94">
        <f t="shared" si="8"/>
        <v>0</v>
      </c>
      <c r="G44" s="94">
        <f t="shared" si="8"/>
        <v>0</v>
      </c>
      <c r="H44" s="94">
        <f t="shared" si="8"/>
        <v>0</v>
      </c>
      <c r="I44" s="94">
        <f t="shared" si="8"/>
        <v>0</v>
      </c>
      <c r="J44" s="113" t="s">
        <v>113</v>
      </c>
      <c r="O44" s="172"/>
    </row>
    <row r="45" spans="1:15" ht="38.25">
      <c r="A45" s="138" t="s">
        <v>114</v>
      </c>
      <c r="B45" s="180"/>
      <c r="C45" s="180"/>
      <c r="D45" s="180"/>
      <c r="E45" s="180"/>
      <c r="F45" s="180"/>
      <c r="G45" s="180"/>
      <c r="H45" s="180"/>
      <c r="I45" s="180"/>
      <c r="J45" s="113" t="s">
        <v>115</v>
      </c>
      <c r="O45" s="167">
        <f>SUM(B45:I45)</f>
        <v>0</v>
      </c>
    </row>
    <row r="46" spans="1:15" ht="38.25">
      <c r="A46" s="138" t="s">
        <v>116</v>
      </c>
      <c r="B46" s="182">
        <v>5.8</v>
      </c>
      <c r="C46" s="182">
        <v>5.8</v>
      </c>
      <c r="D46" s="182">
        <v>5.8</v>
      </c>
      <c r="E46" s="182">
        <v>5.8</v>
      </c>
      <c r="F46" s="182">
        <v>5.8</v>
      </c>
      <c r="G46" s="182">
        <v>5.8</v>
      </c>
      <c r="H46" s="182">
        <v>5.8</v>
      </c>
      <c r="I46" s="182">
        <v>5.8</v>
      </c>
      <c r="J46" s="113" t="s">
        <v>117</v>
      </c>
      <c r="K46" s="49"/>
      <c r="O46" s="172"/>
    </row>
    <row r="47" spans="1:15" ht="25.5">
      <c r="A47" s="138" t="s">
        <v>118</v>
      </c>
      <c r="B47" s="94">
        <f>B45*B46</f>
        <v>0</v>
      </c>
      <c r="C47" s="94">
        <f t="shared" ref="C47:I47" si="10">C45*C46</f>
        <v>0</v>
      </c>
      <c r="D47" s="94">
        <f t="shared" ref="D47" si="11">D45*D46</f>
        <v>0</v>
      </c>
      <c r="E47" s="94">
        <f t="shared" si="10"/>
        <v>0</v>
      </c>
      <c r="F47" s="94">
        <f t="shared" si="10"/>
        <v>0</v>
      </c>
      <c r="G47" s="94">
        <f t="shared" si="10"/>
        <v>0</v>
      </c>
      <c r="H47" s="94">
        <f t="shared" si="10"/>
        <v>0</v>
      </c>
      <c r="I47" s="94">
        <f t="shared" si="10"/>
        <v>0</v>
      </c>
      <c r="J47" s="113" t="s">
        <v>119</v>
      </c>
      <c r="O47" s="167">
        <f>SUM(B47:I47)</f>
        <v>0</v>
      </c>
    </row>
    <row r="48" spans="1:15" ht="51">
      <c r="A48" s="138" t="s">
        <v>120</v>
      </c>
      <c r="B48" s="97" t="str">
        <f>IFERROR(B44/(B44+B47),"Needs Data")</f>
        <v>Needs Data</v>
      </c>
      <c r="C48" s="97" t="str">
        <f t="shared" ref="C48:I48" si="12">IFERROR(C44/(C44+C47),"Needs Data")</f>
        <v>Needs Data</v>
      </c>
      <c r="D48" s="97" t="str">
        <f t="shared" ref="D48" si="13">IFERROR(D44/(D44+D47),"Needs Data")</f>
        <v>Needs Data</v>
      </c>
      <c r="E48" s="97" t="str">
        <f t="shared" si="12"/>
        <v>Needs Data</v>
      </c>
      <c r="F48" s="97" t="str">
        <f t="shared" si="12"/>
        <v>Needs Data</v>
      </c>
      <c r="G48" s="97" t="str">
        <f t="shared" si="12"/>
        <v>Needs Data</v>
      </c>
      <c r="H48" s="97" t="str">
        <f t="shared" si="12"/>
        <v>Needs Data</v>
      </c>
      <c r="I48" s="97" t="str">
        <f t="shared" si="12"/>
        <v>Needs Data</v>
      </c>
      <c r="J48" s="113" t="s">
        <v>121</v>
      </c>
      <c r="O48" s="172"/>
    </row>
    <row r="49" spans="1:19" ht="38.25">
      <c r="A49" s="138" t="s">
        <v>122</v>
      </c>
      <c r="B49" s="98" t="str">
        <f>IFERROR(B48*B37,"Needs Data")</f>
        <v>Needs Data</v>
      </c>
      <c r="C49" s="98" t="str">
        <f t="shared" ref="C49:I49" si="14">IFERROR(C48*C37,"Needs Data")</f>
        <v>Needs Data</v>
      </c>
      <c r="D49" s="98" t="str">
        <f t="shared" ref="D49" si="15">IFERROR(D48*D37,"Needs Data")</f>
        <v>Needs Data</v>
      </c>
      <c r="E49" s="98" t="str">
        <f t="shared" si="14"/>
        <v>Needs Data</v>
      </c>
      <c r="F49" s="98" t="str">
        <f t="shared" si="14"/>
        <v>Needs Data</v>
      </c>
      <c r="G49" s="98" t="str">
        <f t="shared" si="14"/>
        <v>Needs Data</v>
      </c>
      <c r="H49" s="98" t="str">
        <f t="shared" si="14"/>
        <v>Needs Data</v>
      </c>
      <c r="I49" s="98" t="str">
        <f t="shared" si="14"/>
        <v>Needs Data</v>
      </c>
      <c r="J49" s="113" t="s">
        <v>123</v>
      </c>
      <c r="O49" s="167">
        <f>SUM(B49:I49)</f>
        <v>0</v>
      </c>
    </row>
    <row r="50" spans="1:19" ht="26.25" thickBot="1">
      <c r="A50" s="139" t="s">
        <v>124</v>
      </c>
      <c r="B50" s="260">
        <f>SUM(B49:I49)</f>
        <v>0</v>
      </c>
      <c r="C50" s="261"/>
      <c r="D50" s="261"/>
      <c r="E50" s="261"/>
      <c r="F50" s="261"/>
      <c r="G50" s="261"/>
      <c r="H50" s="261"/>
      <c r="I50" s="262"/>
      <c r="J50" s="114" t="s">
        <v>125</v>
      </c>
      <c r="O50" s="168" t="str">
        <f>IF(O49=B50,"CORRECT","ERROR")</f>
        <v>CORRECT</v>
      </c>
      <c r="P50" s="246" t="s">
        <v>126</v>
      </c>
      <c r="Q50" s="246"/>
      <c r="R50" s="246"/>
      <c r="S50" s="247"/>
    </row>
    <row r="51" spans="1:19" ht="16.5" thickTop="1" thickBot="1">
      <c r="A51"/>
      <c r="B51"/>
      <c r="C51"/>
      <c r="D51"/>
      <c r="E51"/>
      <c r="F51"/>
      <c r="G51"/>
      <c r="H51"/>
      <c r="I51"/>
      <c r="J51" s="19"/>
    </row>
    <row r="52" spans="1:19" ht="21.75" thickTop="1" thickBot="1">
      <c r="A52" s="270" t="s">
        <v>127</v>
      </c>
      <c r="B52" s="271"/>
      <c r="C52" s="271"/>
      <c r="D52" s="271"/>
      <c r="E52" s="271"/>
      <c r="F52" s="271"/>
      <c r="G52" s="271"/>
      <c r="H52" s="271"/>
      <c r="I52" s="272"/>
      <c r="J52" s="99"/>
      <c r="K52" s="100"/>
    </row>
    <row r="53" spans="1:19" ht="39.75" thickTop="1">
      <c r="A53" s="148" t="s">
        <v>128</v>
      </c>
      <c r="B53" s="11"/>
      <c r="C53" s="11"/>
      <c r="D53" s="11"/>
      <c r="E53" s="11"/>
      <c r="F53" s="11"/>
      <c r="G53" s="11"/>
      <c r="H53" s="11"/>
      <c r="I53" s="11"/>
      <c r="J53" s="11"/>
      <c r="K53" s="102"/>
      <c r="O53" s="166" t="s">
        <v>129</v>
      </c>
    </row>
    <row r="54" spans="1:19">
      <c r="A54" s="103"/>
      <c r="B54" s="165" t="str">
        <f t="shared" ref="B54:I54" si="16">+B$5</f>
        <v>"GHGRP Facility Name"</v>
      </c>
      <c r="C54" s="165" t="str">
        <f t="shared" si="16"/>
        <v>"GHGRP Facility Name"</v>
      </c>
      <c r="D54" s="165" t="str">
        <f t="shared" si="16"/>
        <v>"GHGRP Facility Name"</v>
      </c>
      <c r="E54" s="165" t="str">
        <f t="shared" si="16"/>
        <v>"GHGRP Facility Name"</v>
      </c>
      <c r="F54" s="165" t="str">
        <f t="shared" si="16"/>
        <v>"GHGRP Facility Name"</v>
      </c>
      <c r="G54" s="165" t="str">
        <f t="shared" si="16"/>
        <v>"GHGRP Facility Name"</v>
      </c>
      <c r="H54" s="165" t="str">
        <f t="shared" si="16"/>
        <v>"GHGRP Facility Name"</v>
      </c>
      <c r="I54" s="165" t="str">
        <f t="shared" si="16"/>
        <v>"GHGRP Facility Name"</v>
      </c>
      <c r="J54" s="348" t="s">
        <v>62</v>
      </c>
      <c r="K54" s="349"/>
      <c r="O54" s="167"/>
    </row>
    <row r="55" spans="1:19" ht="30" customHeight="1">
      <c r="A55" s="138" t="s">
        <v>130</v>
      </c>
      <c r="B55" s="183">
        <v>0.83299999999999996</v>
      </c>
      <c r="C55" s="183">
        <v>0.83299999999999996</v>
      </c>
      <c r="D55" s="183">
        <v>0.83299999999999996</v>
      </c>
      <c r="E55" s="183">
        <v>0.83299999999999996</v>
      </c>
      <c r="F55" s="183">
        <v>0.83299999999999996</v>
      </c>
      <c r="G55" s="183">
        <v>0.83299999999999996</v>
      </c>
      <c r="H55" s="183">
        <v>0.83299999999999996</v>
      </c>
      <c r="I55" s="183">
        <v>0.83299999999999996</v>
      </c>
      <c r="J55" s="263" t="s">
        <v>131</v>
      </c>
      <c r="K55" s="264"/>
      <c r="O55" s="172"/>
    </row>
    <row r="56" spans="1:19" ht="31.5" customHeight="1">
      <c r="A56" s="138" t="s">
        <v>132</v>
      </c>
      <c r="B56" s="94">
        <f>B42</f>
        <v>0</v>
      </c>
      <c r="C56" s="94">
        <f t="shared" ref="C56:G56" si="17">C42</f>
        <v>0</v>
      </c>
      <c r="D56" s="94">
        <f t="shared" ref="D56" si="18">D42</f>
        <v>0</v>
      </c>
      <c r="E56" s="94">
        <f t="shared" si="17"/>
        <v>0</v>
      </c>
      <c r="F56" s="94">
        <f t="shared" si="17"/>
        <v>0</v>
      </c>
      <c r="G56" s="94">
        <f t="shared" si="17"/>
        <v>0</v>
      </c>
      <c r="H56" s="94">
        <f>H42</f>
        <v>0</v>
      </c>
      <c r="I56" s="94">
        <f>I42</f>
        <v>0</v>
      </c>
      <c r="J56" s="263" t="s">
        <v>133</v>
      </c>
      <c r="K56" s="264"/>
      <c r="O56" s="167">
        <f>SUM(B56:I56)</f>
        <v>0</v>
      </c>
    </row>
    <row r="57" spans="1:19" ht="22.5" customHeight="1" thickBot="1">
      <c r="A57" s="138" t="s">
        <v>134</v>
      </c>
      <c r="B57" s="94">
        <f>B56*B55</f>
        <v>0</v>
      </c>
      <c r="C57" s="94">
        <f t="shared" ref="C57:I57" si="19">C56*C55</f>
        <v>0</v>
      </c>
      <c r="D57" s="94">
        <f t="shared" si="19"/>
        <v>0</v>
      </c>
      <c r="E57" s="94">
        <f t="shared" si="19"/>
        <v>0</v>
      </c>
      <c r="F57" s="94">
        <f t="shared" si="19"/>
        <v>0</v>
      </c>
      <c r="G57" s="94">
        <f t="shared" si="19"/>
        <v>0</v>
      </c>
      <c r="H57" s="94">
        <f t="shared" si="19"/>
        <v>0</v>
      </c>
      <c r="I57" s="94">
        <f t="shared" si="19"/>
        <v>0</v>
      </c>
      <c r="J57" s="263" t="s">
        <v>135</v>
      </c>
      <c r="K57" s="264"/>
      <c r="O57" s="167">
        <f>SUM(B57:I57)</f>
        <v>0</v>
      </c>
    </row>
    <row r="58" spans="1:19" s="10" customFormat="1" ht="27.95" customHeight="1" thickTop="1" thickBot="1">
      <c r="A58" s="139" t="s">
        <v>136</v>
      </c>
      <c r="B58" s="260">
        <f>SUM(B57:I57)</f>
        <v>0</v>
      </c>
      <c r="C58" s="261"/>
      <c r="D58" s="261"/>
      <c r="E58" s="261"/>
      <c r="F58" s="261"/>
      <c r="G58" s="261"/>
      <c r="H58" s="261"/>
      <c r="I58" s="262"/>
      <c r="J58" s="258" t="s">
        <v>137</v>
      </c>
      <c r="K58" s="259"/>
      <c r="O58" s="173" t="str">
        <f>IF(O57=B58,"CORRECT","ERROR")</f>
        <v>CORRECT</v>
      </c>
      <c r="P58" s="256" t="s">
        <v>138</v>
      </c>
      <c r="Q58" s="256"/>
      <c r="R58" s="256"/>
      <c r="S58" s="257"/>
    </row>
    <row r="59" spans="1:19" s="10" customFormat="1" ht="27.95" customHeight="1" thickTop="1" thickBot="1">
      <c r="A59"/>
      <c r="B59"/>
      <c r="C59"/>
      <c r="D59"/>
      <c r="E59"/>
      <c r="F59"/>
      <c r="G59"/>
      <c r="H59"/>
      <c r="I59"/>
      <c r="J59" s="19"/>
      <c r="K59" s="19"/>
      <c r="P59" s="3"/>
      <c r="Q59" s="3"/>
      <c r="R59" s="3"/>
    </row>
    <row r="60" spans="1:19" ht="21.75" thickTop="1" thickBot="1">
      <c r="A60" s="240" t="s">
        <v>139</v>
      </c>
      <c r="B60" s="241"/>
      <c r="C60" s="241"/>
      <c r="D60" s="241"/>
      <c r="E60" s="241"/>
      <c r="F60" s="241"/>
      <c r="G60" s="241"/>
      <c r="H60" s="241"/>
      <c r="I60" s="242"/>
      <c r="J60" s="104"/>
      <c r="P60" s="10"/>
      <c r="Q60" s="10"/>
      <c r="R60" s="10"/>
    </row>
    <row r="61" spans="1:19" ht="52.5" thickTop="1">
      <c r="A61" s="148" t="s">
        <v>140</v>
      </c>
      <c r="B61" s="12"/>
      <c r="C61" s="12"/>
      <c r="D61" s="12"/>
      <c r="E61" s="12"/>
      <c r="F61" s="12"/>
      <c r="G61" s="12"/>
      <c r="H61" s="12"/>
      <c r="I61" s="12"/>
      <c r="J61" s="105"/>
      <c r="O61" s="166" t="s">
        <v>141</v>
      </c>
    </row>
    <row r="62" spans="1:19">
      <c r="A62" s="111"/>
      <c r="B62" s="165" t="str">
        <f t="shared" ref="B62:I62" si="20">+B$5</f>
        <v>"GHGRP Facility Name"</v>
      </c>
      <c r="C62" s="165" t="str">
        <f t="shared" si="20"/>
        <v>"GHGRP Facility Name"</v>
      </c>
      <c r="D62" s="165" t="str">
        <f t="shared" si="20"/>
        <v>"GHGRP Facility Name"</v>
      </c>
      <c r="E62" s="165" t="str">
        <f t="shared" si="20"/>
        <v>"GHGRP Facility Name"</v>
      </c>
      <c r="F62" s="165" t="str">
        <f t="shared" si="20"/>
        <v>"GHGRP Facility Name"</v>
      </c>
      <c r="G62" s="165" t="str">
        <f t="shared" si="20"/>
        <v>"GHGRP Facility Name"</v>
      </c>
      <c r="H62" s="165" t="str">
        <f t="shared" si="20"/>
        <v>"GHGRP Facility Name"</v>
      </c>
      <c r="I62" s="165" t="str">
        <f t="shared" si="20"/>
        <v>"GHGRP Facility Name"</v>
      </c>
      <c r="J62" s="107" t="s">
        <v>142</v>
      </c>
      <c r="K62" s="3"/>
      <c r="O62" s="174"/>
    </row>
    <row r="63" spans="1:19" ht="39" thickBot="1">
      <c r="A63" s="146" t="s">
        <v>143</v>
      </c>
      <c r="B63" s="110" t="str">
        <f>IFERROR(B49/(B57*'Emission Factor References'!$D$11),"Needs Data")</f>
        <v>Needs Data</v>
      </c>
      <c r="C63" s="110" t="str">
        <f>IFERROR(C49/(C57*'Emission Factor References'!$D$11),"Needs Data")</f>
        <v>Needs Data</v>
      </c>
      <c r="D63" s="110" t="str">
        <f>IFERROR(D49/(D57*'Emission Factor References'!$D$11),"Needs Data")</f>
        <v>Needs Data</v>
      </c>
      <c r="E63" s="110" t="str">
        <f>IFERROR(E49/(E57*'Emission Factor References'!$D$11),"Needs Data")</f>
        <v>Needs Data</v>
      </c>
      <c r="F63" s="110" t="str">
        <f>IFERROR(F49/(F57*'Emission Factor References'!$D$11),"Needs Data")</f>
        <v>Needs Data</v>
      </c>
      <c r="G63" s="110" t="str">
        <f>IFERROR(G49/(G57*'Emission Factor References'!$D$11),"Needs Data")</f>
        <v>Needs Data</v>
      </c>
      <c r="H63" s="110" t="str">
        <f>IFERROR(H49/(H57*'Emission Factor References'!$D$11),"Needs Data")</f>
        <v>Needs Data</v>
      </c>
      <c r="I63" s="110" t="str">
        <f>IFERROR(I49/(I57*'Emission Factor References'!$D$11),"Needs Data")</f>
        <v>Needs Data</v>
      </c>
      <c r="J63" s="115" t="s">
        <v>144</v>
      </c>
      <c r="K63" s="3"/>
      <c r="O63" s="167">
        <f>SUM(B63:I63)</f>
        <v>0</v>
      </c>
    </row>
    <row r="64" spans="1:19" ht="39.75" thickTop="1" thickBot="1">
      <c r="A64" s="147" t="s">
        <v>145</v>
      </c>
      <c r="B64" s="265" t="str">
        <f>IFERROR(B50/(B58*'Emission Factor References'!$D$11),"Needs Data")</f>
        <v>Needs Data</v>
      </c>
      <c r="C64" s="266"/>
      <c r="D64" s="266"/>
      <c r="E64" s="266"/>
      <c r="F64" s="266"/>
      <c r="G64" s="266"/>
      <c r="H64" s="266"/>
      <c r="I64" s="267"/>
      <c r="J64" s="116" t="s">
        <v>146</v>
      </c>
      <c r="K64" s="3"/>
      <c r="O64" s="173" t="e">
        <f>IF(SUM(B49:I49)/(O57*'Emission Factor References'!$D$11)=B64,"CORRECT","ERROR")</f>
        <v>#DIV/0!</v>
      </c>
      <c r="P64" s="256" t="s">
        <v>147</v>
      </c>
      <c r="Q64" s="256"/>
      <c r="R64" s="256"/>
      <c r="S64" s="257"/>
    </row>
    <row r="65" spans="1:11" ht="14.45" customHeight="1" thickTop="1">
      <c r="J65"/>
      <c r="K65" s="48"/>
    </row>
    <row r="66" spans="1:11" ht="14.45" customHeight="1">
      <c r="J66"/>
    </row>
    <row r="67" spans="1:11" ht="14.45" customHeight="1">
      <c r="J67"/>
    </row>
    <row r="68" spans="1:11">
      <c r="A68" s="3"/>
      <c r="B68" s="1"/>
      <c r="K68" s="3"/>
    </row>
    <row r="69" spans="1:11" ht="30" customHeight="1">
      <c r="A69" s="3"/>
      <c r="B69" s="1"/>
      <c r="K69" s="3"/>
    </row>
    <row r="70" spans="1:11" ht="12.6" customHeight="1">
      <c r="A70" s="3"/>
      <c r="B70" s="1"/>
      <c r="K70" s="3"/>
    </row>
    <row r="71" spans="1:11" ht="30" customHeight="1">
      <c r="A71" s="3"/>
      <c r="B71" s="1"/>
      <c r="K71" s="3"/>
    </row>
    <row r="72" spans="1:11" ht="30" customHeight="1">
      <c r="A72" s="3"/>
      <c r="B72" s="1"/>
      <c r="K72" s="3"/>
    </row>
    <row r="73" spans="1:11" ht="30" customHeight="1">
      <c r="A73" s="3"/>
      <c r="B73"/>
      <c r="C73"/>
      <c r="D73"/>
      <c r="E73"/>
      <c r="K73" s="3"/>
    </row>
    <row r="74" spans="1:11" ht="30" customHeight="1">
      <c r="A74" s="3"/>
      <c r="B74" s="1"/>
      <c r="K74" s="3"/>
    </row>
    <row r="75" spans="1:11" ht="30" customHeight="1">
      <c r="A75" s="3"/>
      <c r="B75" s="1"/>
      <c r="K75" s="3"/>
    </row>
    <row r="76" spans="1:11" ht="30" customHeight="1">
      <c r="A76" s="3"/>
      <c r="B76" s="1"/>
      <c r="K76" s="3"/>
    </row>
    <row r="77" spans="1:11" ht="30" customHeight="1">
      <c r="A77" s="3"/>
      <c r="B77" s="1"/>
      <c r="K77" s="3"/>
    </row>
    <row r="78" spans="1:11" ht="30" customHeight="1">
      <c r="A78" s="3"/>
      <c r="B78" s="1"/>
      <c r="K78" s="3"/>
    </row>
    <row r="80" spans="1:11">
      <c r="A80" s="28"/>
    </row>
  </sheetData>
  <sheetProtection algorithmName="SHA-512" hashValue="SvbQjGrB4tMBp3+tOxI3tBdba1Jytz+PZIl6rl6JAQ3zfSYpDK2pLPxVv7e4+GNPpe35o8g3tuQ84FcqXRexew==" saltValue="UlrO+m+BQWIAfhdqoYlF5g==" spinCount="100000" sheet="1" objects="1" scenarios="1"/>
  <mergeCells count="24">
    <mergeCell ref="J54:K54"/>
    <mergeCell ref="J56:K56"/>
    <mergeCell ref="J57:K57"/>
    <mergeCell ref="B10:I10"/>
    <mergeCell ref="J4:J5"/>
    <mergeCell ref="B23:I23"/>
    <mergeCell ref="B50:I50"/>
    <mergeCell ref="A34:I34"/>
    <mergeCell ref="A52:I52"/>
    <mergeCell ref="P58:S58"/>
    <mergeCell ref="P64:S64"/>
    <mergeCell ref="J58:K58"/>
    <mergeCell ref="B58:I58"/>
    <mergeCell ref="J55:K55"/>
    <mergeCell ref="B64:I64"/>
    <mergeCell ref="A60:I60"/>
    <mergeCell ref="A2:I2"/>
    <mergeCell ref="A8:I8"/>
    <mergeCell ref="A21:I21"/>
    <mergeCell ref="B1:E1"/>
    <mergeCell ref="P50:S50"/>
    <mergeCell ref="A39:I39"/>
    <mergeCell ref="A4:A5"/>
    <mergeCell ref="B4:I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BDBAC-DCD6-4921-842F-A37C6AF3971C}">
  <sheetPr>
    <tabColor theme="8"/>
  </sheetPr>
  <dimension ref="A1:S96"/>
  <sheetViews>
    <sheetView zoomScaleNormal="100" workbookViewId="0"/>
  </sheetViews>
  <sheetFormatPr defaultColWidth="8.5703125" defaultRowHeight="12.75"/>
  <cols>
    <col min="1" max="1" width="48.140625" style="1" customWidth="1"/>
    <col min="2" max="9" width="27.140625" style="3" bestFit="1" customWidth="1"/>
    <col min="10" max="10" width="51.28515625" style="3" customWidth="1"/>
    <col min="11" max="11" width="69.42578125" style="1" customWidth="1"/>
    <col min="12" max="14" width="8.5703125" style="3"/>
    <col min="15" max="15" width="44.85546875" style="3" customWidth="1"/>
    <col min="16" max="18" width="8.5703125" style="3"/>
    <col min="19" max="19" width="13" style="3" customWidth="1"/>
    <col min="20" max="16384" width="8.5703125" style="3"/>
  </cols>
  <sheetData>
    <row r="1" spans="1:15" ht="99.75" customHeight="1" thickTop="1" thickBot="1">
      <c r="A1" s="164" t="str">
        <f>IF('Company Information'!$B$8&lt;&gt;"","Company:  "&amp;'Company Information'!$B$8, "Company: "&amp;"No Entry")</f>
        <v>Company:  Onshore Production Example Company</v>
      </c>
      <c r="B1" s="243" t="s">
        <v>148</v>
      </c>
      <c r="C1" s="244"/>
      <c r="D1" s="244"/>
      <c r="E1" s="245"/>
      <c r="F1" s="59"/>
      <c r="G1" s="59"/>
      <c r="H1" s="59"/>
      <c r="I1" s="59"/>
      <c r="J1" s="59"/>
      <c r="K1" s="54"/>
    </row>
    <row r="2" spans="1:15" ht="21.75" customHeight="1" thickTop="1" thickBot="1">
      <c r="A2" s="234" t="s">
        <v>149</v>
      </c>
      <c r="B2" s="235"/>
      <c r="C2" s="235"/>
      <c r="D2" s="235"/>
      <c r="E2" s="235"/>
      <c r="F2" s="235"/>
      <c r="G2" s="235"/>
      <c r="H2" s="235"/>
      <c r="I2" s="236"/>
      <c r="J2"/>
      <c r="K2" s="54"/>
    </row>
    <row r="3" spans="1:15" ht="19.5" thickTop="1" thickBot="1">
      <c r="A3" s="13" t="s">
        <v>60</v>
      </c>
      <c r="B3" s="14"/>
      <c r="C3" s="14"/>
      <c r="D3" s="14"/>
      <c r="E3" s="14"/>
      <c r="F3" s="14"/>
      <c r="G3" s="14"/>
      <c r="H3" s="14"/>
      <c r="I3" s="14"/>
      <c r="J3" s="13"/>
      <c r="K3" s="50"/>
    </row>
    <row r="4" spans="1:15" ht="39" thickTop="1">
      <c r="A4" s="6" t="s">
        <v>70</v>
      </c>
      <c r="B4" s="253" t="s">
        <v>61</v>
      </c>
      <c r="C4" s="254"/>
      <c r="D4" s="254"/>
      <c r="E4" s="254"/>
      <c r="F4" s="254"/>
      <c r="G4" s="254"/>
      <c r="H4" s="254"/>
      <c r="I4" s="255"/>
      <c r="J4" s="42" t="s">
        <v>150</v>
      </c>
      <c r="K4" s="6" t="s">
        <v>151</v>
      </c>
      <c r="O4" s="166" t="s">
        <v>152</v>
      </c>
    </row>
    <row r="5" spans="1:15">
      <c r="A5" s="6"/>
      <c r="B5" s="165" t="str">
        <f t="array" ref="B5:I5">TRANSPOSE('Company Information'!E11:E18)</f>
        <v>"Non-GHGRP Facility Name"</v>
      </c>
      <c r="C5" s="165" t="str">
        <v>"Non-GHGRP Facility Name"</v>
      </c>
      <c r="D5" s="165" t="str">
        <v>"Non-GHGRP Facility Name"</v>
      </c>
      <c r="E5" s="165" t="str">
        <v>"Non-GHGRP Facility Name"</v>
      </c>
      <c r="F5" s="165" t="str">
        <v>"Non-GHGRP Facility Name"</v>
      </c>
      <c r="G5" s="165" t="str">
        <v>"Non-GHGRP Facility Name"</v>
      </c>
      <c r="H5" s="165" t="str">
        <v>"Non-GHGRP Facility Name"</v>
      </c>
      <c r="I5" s="165" t="str">
        <v>"Non-GHGRP Facility Name"</v>
      </c>
      <c r="J5" s="42"/>
      <c r="K5" s="6"/>
      <c r="O5" s="167"/>
    </row>
    <row r="6" spans="1:15" ht="38.25">
      <c r="A6" s="45" t="s">
        <v>153</v>
      </c>
      <c r="B6" s="184"/>
      <c r="C6" s="184"/>
      <c r="D6" s="184"/>
      <c r="E6" s="184"/>
      <c r="F6" s="184"/>
      <c r="G6" s="184"/>
      <c r="H6" s="184"/>
      <c r="I6" s="184"/>
      <c r="J6" s="112" t="s">
        <v>154</v>
      </c>
      <c r="K6" s="7" t="s">
        <v>155</v>
      </c>
      <c r="O6" s="167">
        <f>SUM(B6:I6)</f>
        <v>0</v>
      </c>
    </row>
    <row r="7" spans="1:15" ht="38.25">
      <c r="A7" s="45" t="s">
        <v>156</v>
      </c>
      <c r="B7" s="184"/>
      <c r="C7" s="184"/>
      <c r="D7" s="184"/>
      <c r="E7" s="184"/>
      <c r="F7" s="184"/>
      <c r="G7" s="184"/>
      <c r="H7" s="184"/>
      <c r="I7" s="184"/>
      <c r="J7" s="112" t="s">
        <v>157</v>
      </c>
      <c r="K7" s="7" t="s">
        <v>155</v>
      </c>
      <c r="O7" s="167">
        <f t="shared" ref="O7:O22" si="0">SUM(B7:I7)</f>
        <v>0</v>
      </c>
    </row>
    <row r="8" spans="1:15" ht="25.5">
      <c r="A8" s="45" t="s">
        <v>158</v>
      </c>
      <c r="B8" s="184"/>
      <c r="C8" s="184"/>
      <c r="D8" s="184"/>
      <c r="E8" s="184"/>
      <c r="F8" s="184"/>
      <c r="G8" s="184"/>
      <c r="H8" s="184"/>
      <c r="I8" s="184"/>
      <c r="J8" s="7" t="s">
        <v>159</v>
      </c>
      <c r="K8" s="7" t="s">
        <v>160</v>
      </c>
      <c r="O8" s="167">
        <f t="shared" si="0"/>
        <v>0</v>
      </c>
    </row>
    <row r="9" spans="1:15" ht="25.5">
      <c r="A9" s="45" t="s">
        <v>161</v>
      </c>
      <c r="B9" s="184"/>
      <c r="C9" s="184"/>
      <c r="D9" s="184"/>
      <c r="E9" s="184"/>
      <c r="F9" s="184"/>
      <c r="G9" s="184"/>
      <c r="H9" s="184"/>
      <c r="I9" s="184"/>
      <c r="J9" s="112" t="s">
        <v>162</v>
      </c>
      <c r="K9" s="7" t="s">
        <v>163</v>
      </c>
      <c r="O9" s="167">
        <f t="shared" si="0"/>
        <v>0</v>
      </c>
    </row>
    <row r="10" spans="1:15" ht="25.5">
      <c r="A10" s="45" t="s">
        <v>164</v>
      </c>
      <c r="B10" s="184"/>
      <c r="C10" s="184"/>
      <c r="D10" s="184"/>
      <c r="E10" s="184"/>
      <c r="F10" s="184"/>
      <c r="G10" s="184"/>
      <c r="H10" s="184"/>
      <c r="I10" s="184"/>
      <c r="J10" s="112" t="s">
        <v>165</v>
      </c>
      <c r="K10" s="7" t="s">
        <v>166</v>
      </c>
      <c r="O10" s="167">
        <f t="shared" si="0"/>
        <v>0</v>
      </c>
    </row>
    <row r="11" spans="1:15" ht="63.75">
      <c r="A11" s="45" t="s">
        <v>167</v>
      </c>
      <c r="B11" s="184"/>
      <c r="C11" s="184"/>
      <c r="D11" s="184"/>
      <c r="E11" s="184"/>
      <c r="F11" s="184"/>
      <c r="G11" s="184"/>
      <c r="H11" s="184"/>
      <c r="I11" s="184"/>
      <c r="J11" s="7" t="s">
        <v>168</v>
      </c>
      <c r="K11" s="7" t="s">
        <v>169</v>
      </c>
      <c r="O11" s="167">
        <f t="shared" si="0"/>
        <v>0</v>
      </c>
    </row>
    <row r="12" spans="1:15" ht="25.5">
      <c r="A12" s="45" t="s">
        <v>170</v>
      </c>
      <c r="B12" s="184"/>
      <c r="C12" s="184"/>
      <c r="D12" s="184"/>
      <c r="E12" s="184"/>
      <c r="F12" s="184"/>
      <c r="G12" s="184"/>
      <c r="H12" s="184"/>
      <c r="I12" s="184"/>
      <c r="J12" s="7" t="s">
        <v>171</v>
      </c>
      <c r="K12" s="7" t="s">
        <v>172</v>
      </c>
      <c r="O12" s="167">
        <f t="shared" si="0"/>
        <v>0</v>
      </c>
    </row>
    <row r="13" spans="1:15" ht="25.5">
      <c r="A13" s="45" t="s">
        <v>173</v>
      </c>
      <c r="B13" s="184"/>
      <c r="C13" s="184"/>
      <c r="D13" s="184"/>
      <c r="E13" s="184"/>
      <c r="F13" s="184"/>
      <c r="G13" s="184"/>
      <c r="H13" s="184"/>
      <c r="I13" s="184"/>
      <c r="J13" s="7" t="s">
        <v>174</v>
      </c>
      <c r="K13" s="7" t="s">
        <v>175</v>
      </c>
      <c r="O13" s="167">
        <f t="shared" si="0"/>
        <v>0</v>
      </c>
    </row>
    <row r="14" spans="1:15" ht="38.25">
      <c r="A14" s="45" t="s">
        <v>176</v>
      </c>
      <c r="B14" s="184"/>
      <c r="C14" s="184"/>
      <c r="D14" s="184"/>
      <c r="E14" s="184"/>
      <c r="F14" s="184"/>
      <c r="G14" s="184"/>
      <c r="H14" s="184"/>
      <c r="I14" s="184"/>
      <c r="J14" s="7" t="s">
        <v>177</v>
      </c>
      <c r="K14" s="7" t="s">
        <v>178</v>
      </c>
      <c r="O14" s="167">
        <f t="shared" si="0"/>
        <v>0</v>
      </c>
    </row>
    <row r="15" spans="1:15" ht="102">
      <c r="A15" s="45" t="s">
        <v>179</v>
      </c>
      <c r="B15" s="184"/>
      <c r="C15" s="184"/>
      <c r="D15" s="184"/>
      <c r="E15" s="184"/>
      <c r="F15" s="184"/>
      <c r="G15" s="184"/>
      <c r="H15" s="184"/>
      <c r="I15" s="184"/>
      <c r="J15" s="7" t="s">
        <v>180</v>
      </c>
      <c r="K15" s="7" t="s">
        <v>181</v>
      </c>
      <c r="O15" s="167">
        <f t="shared" si="0"/>
        <v>0</v>
      </c>
    </row>
    <row r="16" spans="1:15">
      <c r="A16" s="45" t="s">
        <v>182</v>
      </c>
      <c r="B16" s="184"/>
      <c r="C16" s="184"/>
      <c r="D16" s="184"/>
      <c r="E16" s="184"/>
      <c r="F16" s="184"/>
      <c r="G16" s="184"/>
      <c r="H16" s="184"/>
      <c r="I16" s="184"/>
      <c r="J16" s="112" t="s">
        <v>183</v>
      </c>
      <c r="K16" s="7" t="s">
        <v>184</v>
      </c>
      <c r="O16" s="167">
        <f t="shared" si="0"/>
        <v>0</v>
      </c>
    </row>
    <row r="17" spans="1:18" ht="25.5">
      <c r="A17" s="45" t="s">
        <v>185</v>
      </c>
      <c r="B17" s="184"/>
      <c r="C17" s="184"/>
      <c r="D17" s="184"/>
      <c r="E17" s="184"/>
      <c r="F17" s="184"/>
      <c r="G17" s="184"/>
      <c r="H17" s="184"/>
      <c r="I17" s="184"/>
      <c r="J17" s="112" t="s">
        <v>186</v>
      </c>
      <c r="K17" s="7" t="s">
        <v>187</v>
      </c>
      <c r="O17" s="167">
        <f t="shared" si="0"/>
        <v>0</v>
      </c>
    </row>
    <row r="18" spans="1:18" ht="127.5">
      <c r="A18" s="45" t="s">
        <v>188</v>
      </c>
      <c r="B18" s="184"/>
      <c r="C18" s="184"/>
      <c r="D18" s="184"/>
      <c r="E18" s="184"/>
      <c r="F18" s="184"/>
      <c r="G18" s="184"/>
      <c r="H18" s="184"/>
      <c r="I18" s="184"/>
      <c r="J18" s="7" t="s">
        <v>189</v>
      </c>
      <c r="K18" s="7" t="s">
        <v>190</v>
      </c>
      <c r="O18" s="167">
        <f t="shared" si="0"/>
        <v>0</v>
      </c>
    </row>
    <row r="19" spans="1:18" s="4" customFormat="1" ht="102">
      <c r="A19" s="45" t="s">
        <v>191</v>
      </c>
      <c r="B19" s="184"/>
      <c r="C19" s="184"/>
      <c r="D19" s="184"/>
      <c r="E19" s="184"/>
      <c r="F19" s="184"/>
      <c r="G19" s="184"/>
      <c r="H19" s="184"/>
      <c r="I19" s="184"/>
      <c r="J19" s="112" t="s">
        <v>192</v>
      </c>
      <c r="K19" s="7" t="s">
        <v>193</v>
      </c>
      <c r="O19" s="167">
        <f t="shared" si="0"/>
        <v>0</v>
      </c>
      <c r="P19" s="3"/>
      <c r="Q19" s="3"/>
      <c r="R19" s="3"/>
    </row>
    <row r="20" spans="1:18" s="4" customFormat="1" ht="51">
      <c r="A20" s="45" t="s">
        <v>194</v>
      </c>
      <c r="B20" s="184"/>
      <c r="C20" s="184"/>
      <c r="D20" s="184"/>
      <c r="E20" s="184"/>
      <c r="F20" s="184"/>
      <c r="G20" s="184"/>
      <c r="H20" s="184"/>
      <c r="I20" s="184"/>
      <c r="J20" s="112" t="s">
        <v>195</v>
      </c>
      <c r="K20" s="7" t="s">
        <v>196</v>
      </c>
      <c r="O20" s="167">
        <f t="shared" si="0"/>
        <v>0</v>
      </c>
    </row>
    <row r="21" spans="1:18" s="4" customFormat="1" ht="63.75">
      <c r="A21" s="45" t="s">
        <v>197</v>
      </c>
      <c r="B21" s="184"/>
      <c r="C21" s="184"/>
      <c r="D21" s="184"/>
      <c r="E21" s="184"/>
      <c r="F21" s="184"/>
      <c r="G21" s="184"/>
      <c r="H21" s="184"/>
      <c r="I21" s="184"/>
      <c r="J21" s="112" t="s">
        <v>198</v>
      </c>
      <c r="K21" s="7" t="s">
        <v>199</v>
      </c>
      <c r="O21" s="167">
        <f t="shared" si="0"/>
        <v>0</v>
      </c>
    </row>
    <row r="22" spans="1:18" ht="26.25" thickBot="1">
      <c r="A22" s="6" t="s">
        <v>64</v>
      </c>
      <c r="B22" s="94">
        <f t="shared" ref="B22:I22" si="1">SUM(B6:B21)</f>
        <v>0</v>
      </c>
      <c r="C22" s="94">
        <f t="shared" si="1"/>
        <v>0</v>
      </c>
      <c r="D22" s="94">
        <f t="shared" si="1"/>
        <v>0</v>
      </c>
      <c r="E22" s="94">
        <f t="shared" si="1"/>
        <v>0</v>
      </c>
      <c r="F22" s="94">
        <f t="shared" si="1"/>
        <v>0</v>
      </c>
      <c r="G22" s="94">
        <f t="shared" si="1"/>
        <v>0</v>
      </c>
      <c r="H22" s="94">
        <f t="shared" si="1"/>
        <v>0</v>
      </c>
      <c r="I22" s="94">
        <f t="shared" si="1"/>
        <v>0</v>
      </c>
      <c r="O22" s="168">
        <f t="shared" si="0"/>
        <v>0</v>
      </c>
      <c r="P22" s="4"/>
      <c r="Q22" s="4"/>
      <c r="R22" s="4"/>
    </row>
    <row r="23" spans="1:18" ht="27.75" customHeight="1" thickTop="1" thickBot="1">
      <c r="A23" s="96"/>
      <c r="B23" s="96"/>
      <c r="C23" s="96"/>
      <c r="D23" s="96"/>
      <c r="E23" s="96"/>
      <c r="F23" s="96"/>
      <c r="G23" s="96"/>
      <c r="H23" s="96"/>
      <c r="I23" s="96"/>
      <c r="J23" s="96"/>
      <c r="K23" s="3"/>
    </row>
    <row r="24" spans="1:18" ht="27" customHeight="1" thickTop="1" thickBot="1">
      <c r="A24" s="237" t="s">
        <v>66</v>
      </c>
      <c r="B24" s="238"/>
      <c r="C24" s="238"/>
      <c r="D24" s="238"/>
      <c r="E24" s="238"/>
      <c r="F24" s="238"/>
      <c r="G24" s="238"/>
      <c r="H24" s="238"/>
      <c r="I24" s="239"/>
      <c r="J24" s="140"/>
    </row>
    <row r="25" spans="1:18" ht="27" customHeight="1" thickTop="1">
      <c r="A25" s="148" t="s">
        <v>67</v>
      </c>
      <c r="B25" s="15"/>
      <c r="C25" s="15"/>
      <c r="D25" s="15"/>
      <c r="E25" s="15"/>
      <c r="F25" s="15"/>
      <c r="G25" s="15"/>
      <c r="H25" s="15"/>
      <c r="I25" s="15"/>
      <c r="J25" s="105"/>
      <c r="K25" s="3"/>
    </row>
    <row r="26" spans="1:18" ht="24.75" customHeight="1" thickBot="1">
      <c r="A26" s="106" t="s">
        <v>70</v>
      </c>
      <c r="B26" s="253" t="s">
        <v>68</v>
      </c>
      <c r="C26" s="254"/>
      <c r="D26" s="254"/>
      <c r="E26" s="254"/>
      <c r="F26" s="254"/>
      <c r="G26" s="254"/>
      <c r="H26" s="254"/>
      <c r="I26" s="255"/>
      <c r="J26" s="107"/>
      <c r="K26" s="3"/>
    </row>
    <row r="27" spans="1:18" ht="42.75" customHeight="1" thickTop="1">
      <c r="A27" s="106"/>
      <c r="B27" s="165" t="str">
        <f>+B$5</f>
        <v>"Non-GHGRP Facility Name"</v>
      </c>
      <c r="C27" s="165" t="str">
        <f t="shared" ref="C27:I27" si="2">+C$5</f>
        <v>"Non-GHGRP Facility Name"</v>
      </c>
      <c r="D27" s="165" t="str">
        <f t="shared" si="2"/>
        <v>"Non-GHGRP Facility Name"</v>
      </c>
      <c r="E27" s="165" t="str">
        <f t="shared" si="2"/>
        <v>"Non-GHGRP Facility Name"</v>
      </c>
      <c r="F27" s="165" t="str">
        <f t="shared" si="2"/>
        <v>"Non-GHGRP Facility Name"</v>
      </c>
      <c r="G27" s="165" t="str">
        <f t="shared" si="2"/>
        <v>"Non-GHGRP Facility Name"</v>
      </c>
      <c r="H27" s="165" t="str">
        <f t="shared" si="2"/>
        <v>"Non-GHGRP Facility Name"</v>
      </c>
      <c r="I27" s="165" t="str">
        <f t="shared" si="2"/>
        <v>"Non-GHGRP Facility Name"</v>
      </c>
      <c r="J27" s="107" t="s">
        <v>69</v>
      </c>
      <c r="K27" s="3"/>
      <c r="O27" s="166" t="s">
        <v>200</v>
      </c>
    </row>
    <row r="28" spans="1:18" ht="24.75" customHeight="1">
      <c r="A28" s="142" t="s">
        <v>72</v>
      </c>
      <c r="B28" s="179"/>
      <c r="C28" s="179"/>
      <c r="D28" s="179"/>
      <c r="E28" s="179"/>
      <c r="F28" s="179"/>
      <c r="G28" s="179"/>
      <c r="H28" s="179"/>
      <c r="I28" s="179"/>
      <c r="J28" s="149" t="s">
        <v>73</v>
      </c>
      <c r="K28" s="3"/>
      <c r="O28" s="167">
        <f t="shared" ref="O28:O35" si="3">SUM(B26:I26)</f>
        <v>0</v>
      </c>
    </row>
    <row r="29" spans="1:18" ht="17.25" customHeight="1">
      <c r="A29" s="138" t="s">
        <v>74</v>
      </c>
      <c r="B29" s="179"/>
      <c r="C29" s="179"/>
      <c r="D29" s="179"/>
      <c r="E29" s="179"/>
      <c r="F29" s="179"/>
      <c r="G29" s="179"/>
      <c r="H29" s="179"/>
      <c r="I29" s="179"/>
      <c r="J29" s="150" t="s">
        <v>75</v>
      </c>
      <c r="K29" s="3"/>
      <c r="O29" s="167">
        <f t="shared" si="3"/>
        <v>0</v>
      </c>
    </row>
    <row r="30" spans="1:18" ht="17.25" customHeight="1">
      <c r="A30" s="138" t="s">
        <v>76</v>
      </c>
      <c r="B30" s="179"/>
      <c r="C30" s="179"/>
      <c r="D30" s="179"/>
      <c r="E30" s="179"/>
      <c r="F30" s="179"/>
      <c r="G30" s="179"/>
      <c r="H30" s="179"/>
      <c r="I30" s="179"/>
      <c r="J30" s="150" t="s">
        <v>77</v>
      </c>
      <c r="K30" s="3"/>
      <c r="O30" s="167">
        <f t="shared" si="3"/>
        <v>0</v>
      </c>
    </row>
    <row r="31" spans="1:18">
      <c r="A31" s="138" t="s">
        <v>78</v>
      </c>
      <c r="B31" s="179"/>
      <c r="C31" s="179"/>
      <c r="D31" s="179"/>
      <c r="E31" s="179"/>
      <c r="F31" s="179"/>
      <c r="G31" s="179"/>
      <c r="H31" s="179"/>
      <c r="I31" s="179"/>
      <c r="J31" s="150" t="s">
        <v>79</v>
      </c>
      <c r="K31" s="3"/>
      <c r="O31" s="167">
        <f t="shared" si="3"/>
        <v>0</v>
      </c>
    </row>
    <row r="32" spans="1:18">
      <c r="A32" s="138" t="s">
        <v>80</v>
      </c>
      <c r="B32" s="179"/>
      <c r="C32" s="179"/>
      <c r="D32" s="179"/>
      <c r="E32" s="179"/>
      <c r="F32" s="179"/>
      <c r="G32" s="179"/>
      <c r="H32" s="179"/>
      <c r="I32" s="179"/>
      <c r="J32" s="150" t="s">
        <v>79</v>
      </c>
      <c r="K32" s="3"/>
      <c r="O32" s="167">
        <f t="shared" si="3"/>
        <v>0</v>
      </c>
    </row>
    <row r="33" spans="1:15" ht="41.25" customHeight="1">
      <c r="A33" s="138" t="s">
        <v>81</v>
      </c>
      <c r="B33" s="179"/>
      <c r="C33" s="179"/>
      <c r="D33" s="179"/>
      <c r="E33" s="179"/>
      <c r="F33" s="179"/>
      <c r="G33" s="179"/>
      <c r="H33" s="179"/>
      <c r="I33" s="179"/>
      <c r="J33" s="150" t="s">
        <v>82</v>
      </c>
      <c r="K33" s="3"/>
      <c r="O33" s="167">
        <f t="shared" si="3"/>
        <v>0</v>
      </c>
    </row>
    <row r="34" spans="1:15" ht="41.25" customHeight="1">
      <c r="A34" s="138" t="s">
        <v>83</v>
      </c>
      <c r="B34" s="179"/>
      <c r="C34" s="179"/>
      <c r="D34" s="179"/>
      <c r="E34" s="179"/>
      <c r="F34" s="179"/>
      <c r="G34" s="179"/>
      <c r="H34" s="179"/>
      <c r="I34" s="179"/>
      <c r="J34" s="150" t="s">
        <v>84</v>
      </c>
      <c r="K34" s="3"/>
      <c r="O34" s="167">
        <f t="shared" si="3"/>
        <v>0</v>
      </c>
    </row>
    <row r="35" spans="1:15" ht="21.75" customHeight="1" thickBot="1">
      <c r="A35" s="147" t="s">
        <v>85</v>
      </c>
      <c r="B35" s="185"/>
      <c r="C35" s="185"/>
      <c r="D35" s="185"/>
      <c r="E35" s="185"/>
      <c r="F35" s="185"/>
      <c r="G35" s="185"/>
      <c r="H35" s="185"/>
      <c r="I35" s="185"/>
      <c r="J35" s="151" t="s">
        <v>86</v>
      </c>
      <c r="K35" s="3"/>
      <c r="O35" s="168">
        <f t="shared" si="3"/>
        <v>0</v>
      </c>
    </row>
    <row r="36" spans="1:15" ht="14.25" thickTop="1" thickBot="1"/>
    <row r="37" spans="1:15" ht="21.75" thickTop="1" thickBot="1">
      <c r="A37" s="240" t="s">
        <v>87</v>
      </c>
      <c r="B37" s="241"/>
      <c r="C37" s="241"/>
      <c r="D37" s="241"/>
      <c r="E37" s="241"/>
      <c r="F37" s="241"/>
      <c r="G37" s="241"/>
      <c r="H37" s="241"/>
      <c r="I37" s="242"/>
      <c r="J37" s="96"/>
      <c r="K37" s="100"/>
    </row>
    <row r="38" spans="1:15" ht="48" customHeight="1" thickTop="1" thickBot="1">
      <c r="A38" s="101" t="s">
        <v>88</v>
      </c>
      <c r="B38" s="15"/>
      <c r="C38" s="15"/>
      <c r="D38" s="15"/>
      <c r="E38" s="15"/>
      <c r="F38" s="15"/>
      <c r="G38" s="15"/>
      <c r="H38" s="15"/>
      <c r="I38" s="15"/>
      <c r="J38" s="12"/>
      <c r="K38" s="102"/>
    </row>
    <row r="39" spans="1:15" ht="51.75" thickTop="1">
      <c r="A39" s="106" t="s">
        <v>70</v>
      </c>
      <c r="B39" s="253" t="s">
        <v>61</v>
      </c>
      <c r="C39" s="254"/>
      <c r="D39" s="254"/>
      <c r="E39" s="254"/>
      <c r="F39" s="254"/>
      <c r="G39" s="254"/>
      <c r="H39" s="254"/>
      <c r="I39" s="255"/>
      <c r="J39" s="46" t="s">
        <v>89</v>
      </c>
      <c r="K39" s="141" t="s">
        <v>90</v>
      </c>
      <c r="O39" s="166" t="s">
        <v>201</v>
      </c>
    </row>
    <row r="40" spans="1:15" ht="32.25" customHeight="1">
      <c r="A40" s="106"/>
      <c r="B40" s="165" t="str">
        <f t="shared" ref="B40:I40" si="4">+B$5</f>
        <v>"Non-GHGRP Facility Name"</v>
      </c>
      <c r="C40" s="165" t="str">
        <f t="shared" si="4"/>
        <v>"Non-GHGRP Facility Name"</v>
      </c>
      <c r="D40" s="165" t="str">
        <f t="shared" si="4"/>
        <v>"Non-GHGRP Facility Name"</v>
      </c>
      <c r="E40" s="165" t="str">
        <f t="shared" si="4"/>
        <v>"Non-GHGRP Facility Name"</v>
      </c>
      <c r="F40" s="165" t="str">
        <f t="shared" si="4"/>
        <v>"Non-GHGRP Facility Name"</v>
      </c>
      <c r="G40" s="165" t="str">
        <f t="shared" si="4"/>
        <v>"Non-GHGRP Facility Name"</v>
      </c>
      <c r="H40" s="165" t="str">
        <f t="shared" si="4"/>
        <v>"Non-GHGRP Facility Name"</v>
      </c>
      <c r="I40" s="165" t="str">
        <f t="shared" si="4"/>
        <v>"Non-GHGRP Facility Name"</v>
      </c>
      <c r="J40" s="42"/>
      <c r="K40" s="169" t="s">
        <v>92</v>
      </c>
      <c r="O40" s="167"/>
    </row>
    <row r="41" spans="1:15" ht="45.75" customHeight="1">
      <c r="A41" s="142" t="s">
        <v>72</v>
      </c>
      <c r="B41" s="94">
        <f>B28*'Emission Factor References'!$D$24/1000</f>
        <v>0</v>
      </c>
      <c r="C41" s="94">
        <f>C28*'Emission Factor References'!$D$24/1000</f>
        <v>0</v>
      </c>
      <c r="D41" s="94">
        <f>D28*'Emission Factor References'!$D$24/1000</f>
        <v>0</v>
      </c>
      <c r="E41" s="94">
        <f>E28*'Emission Factor References'!$D$24/1000</f>
        <v>0</v>
      </c>
      <c r="F41" s="94">
        <f>F28*'Emission Factor References'!$D$24/1000</f>
        <v>0</v>
      </c>
      <c r="G41" s="94">
        <f>G28*'Emission Factor References'!$D$24/1000</f>
        <v>0</v>
      </c>
      <c r="H41" s="94">
        <f>H28*'Emission Factor References'!$D$24/1000</f>
        <v>0</v>
      </c>
      <c r="I41" s="94">
        <f>I28*'Emission Factor References'!$D$24/1000</f>
        <v>0</v>
      </c>
      <c r="J41" s="112" t="str">
        <f>ROUND('Emission Factor References'!D24,2)&amp;" "&amp;'Emission Factor References'!E24</f>
        <v>598.31 kg CH4/AGRU</v>
      </c>
      <c r="K41" s="143" t="s">
        <v>93</v>
      </c>
      <c r="O41" s="167">
        <f>SUM(B41:I41)</f>
        <v>0</v>
      </c>
    </row>
    <row r="42" spans="1:15" ht="46.5" customHeight="1">
      <c r="A42" s="138" t="s">
        <v>74</v>
      </c>
      <c r="B42" s="94">
        <f>'Emission Factor References'!$D$20*B29/1000</f>
        <v>0</v>
      </c>
      <c r="C42" s="94">
        <f>'Emission Factor References'!$D$20*C29/1000</f>
        <v>0</v>
      </c>
      <c r="D42" s="94">
        <f>'Emission Factor References'!$D$20*D29/1000</f>
        <v>0</v>
      </c>
      <c r="E42" s="94">
        <f>'Emission Factor References'!$D$20*E29/1000</f>
        <v>0</v>
      </c>
      <c r="F42" s="94">
        <f>'Emission Factor References'!$D$20*F29/1000</f>
        <v>0</v>
      </c>
      <c r="G42" s="94">
        <f>'Emission Factor References'!$D$20*G29/1000</f>
        <v>0</v>
      </c>
      <c r="H42" s="94">
        <f>'Emission Factor References'!$D$20*H29/1000</f>
        <v>0</v>
      </c>
      <c r="I42" s="94">
        <f>'Emission Factor References'!$D$20*I29/1000</f>
        <v>0</v>
      </c>
      <c r="J42" s="112" t="str">
        <f>ROUND('Emission Factor References'!D20,2)&amp;" "&amp;'Emission Factor References'!E20</f>
        <v>1.58 kg CH4/vessel</v>
      </c>
      <c r="K42" s="143" t="s">
        <v>94</v>
      </c>
      <c r="O42" s="167">
        <f t="shared" ref="O42:O49" si="5">SUM(B42:I42)</f>
        <v>0</v>
      </c>
    </row>
    <row r="43" spans="1:15" ht="127.5">
      <c r="A43" s="138" t="s">
        <v>76</v>
      </c>
      <c r="B43" s="94">
        <f>'Emission Factor References'!$D$19*B30/1000</f>
        <v>0</v>
      </c>
      <c r="C43" s="94">
        <f>'Emission Factor References'!$D$19*C30/1000</f>
        <v>0</v>
      </c>
      <c r="D43" s="94">
        <f>'Emission Factor References'!$D$19*D30/1000</f>
        <v>0</v>
      </c>
      <c r="E43" s="94">
        <f>'Emission Factor References'!$D$19*E30/1000</f>
        <v>0</v>
      </c>
      <c r="F43" s="94">
        <f>'Emission Factor References'!$D$19*F30/1000</f>
        <v>0</v>
      </c>
      <c r="G43" s="94">
        <f>'Emission Factor References'!$D$19*G30/1000</f>
        <v>0</v>
      </c>
      <c r="H43" s="94">
        <f>'Emission Factor References'!$D$19*H30/1000</f>
        <v>0</v>
      </c>
      <c r="I43" s="94">
        <f>'Emission Factor References'!$D$19*I30/1000</f>
        <v>0</v>
      </c>
      <c r="J43" s="112" t="str">
        <f>ROUND('Emission Factor References'!D19,2)&amp;" "&amp;'Emission Factor References'!E19</f>
        <v>29635.15 kg CH4/dry seal compressor</v>
      </c>
      <c r="K43" s="113" t="s">
        <v>95</v>
      </c>
      <c r="O43" s="167">
        <f t="shared" si="5"/>
        <v>0</v>
      </c>
    </row>
    <row r="44" spans="1:15" ht="63" customHeight="1">
      <c r="A44" s="138" t="s">
        <v>78</v>
      </c>
      <c r="B44" s="94">
        <f>'Emission Factor References'!$D$22*B31/1000</f>
        <v>0</v>
      </c>
      <c r="C44" s="94">
        <f>'Emission Factor References'!$D$22*C31/1000</f>
        <v>0</v>
      </c>
      <c r="D44" s="94">
        <f>'Emission Factor References'!$D$22*D31/1000</f>
        <v>0</v>
      </c>
      <c r="E44" s="94">
        <f>'Emission Factor References'!$D$22*E31/1000</f>
        <v>0</v>
      </c>
      <c r="F44" s="94">
        <f>'Emission Factor References'!$D$22*F31/1000</f>
        <v>0</v>
      </c>
      <c r="G44" s="94">
        <f>'Emission Factor References'!$D$22*G31/1000</f>
        <v>0</v>
      </c>
      <c r="H44" s="94">
        <f>'Emission Factor References'!$D$22*H31/1000</f>
        <v>0</v>
      </c>
      <c r="I44" s="94">
        <f>'Emission Factor References'!$D$22*I31/1000</f>
        <v>0</v>
      </c>
      <c r="J44" s="112" t="str">
        <f>ROUND('Emission Factor References'!D22,2)&amp;" "&amp;'Emission Factor References'!E22</f>
        <v>171.38 kg CH4/compressor</v>
      </c>
      <c r="K44" s="143" t="s">
        <v>96</v>
      </c>
      <c r="O44" s="167">
        <f t="shared" si="5"/>
        <v>0</v>
      </c>
    </row>
    <row r="45" spans="1:15">
      <c r="A45" s="138" t="s">
        <v>80</v>
      </c>
      <c r="B45" s="94">
        <f>B32*'Emission Factor References'!$D$23/1000</f>
        <v>0</v>
      </c>
      <c r="C45" s="94">
        <f>C32*'Emission Factor References'!$D$23/1000</f>
        <v>0</v>
      </c>
      <c r="D45" s="94">
        <f>D32*'Emission Factor References'!$D$23/1000</f>
        <v>0</v>
      </c>
      <c r="E45" s="94">
        <f>E32*'Emission Factor References'!$D$23/1000</f>
        <v>0</v>
      </c>
      <c r="F45" s="94">
        <f>F32*'Emission Factor References'!$D$23/1000</f>
        <v>0</v>
      </c>
      <c r="G45" s="94">
        <f>G32*'Emission Factor References'!$D$23/1000</f>
        <v>0</v>
      </c>
      <c r="H45" s="94">
        <f>H32*'Emission Factor References'!$D$23/1000</f>
        <v>0</v>
      </c>
      <c r="I45" s="94">
        <f>I32*'Emission Factor References'!$D$23/1000</f>
        <v>0</v>
      </c>
      <c r="J45" s="112" t="str">
        <f>ROUND('Emission Factor References'!D23,2)&amp;" "&amp;'Emission Factor References'!E23</f>
        <v>76.61 kg CH4/compressor</v>
      </c>
      <c r="K45" s="143" t="s">
        <v>96</v>
      </c>
      <c r="O45" s="167">
        <f t="shared" si="5"/>
        <v>0</v>
      </c>
    </row>
    <row r="46" spans="1:15">
      <c r="A46" s="138" t="s">
        <v>81</v>
      </c>
      <c r="B46" s="94">
        <f>'Emission Factor References'!$D$21*B33/1000</f>
        <v>0</v>
      </c>
      <c r="C46" s="94">
        <f>'Emission Factor References'!$D$21*C33/1000</f>
        <v>0</v>
      </c>
      <c r="D46" s="94">
        <f>'Emission Factor References'!$D$21*D33/1000</f>
        <v>0</v>
      </c>
      <c r="E46" s="94">
        <f>'Emission Factor References'!$D$21*E33/1000</f>
        <v>0</v>
      </c>
      <c r="F46" s="94">
        <f>'Emission Factor References'!$D$21*F33/1000</f>
        <v>0</v>
      </c>
      <c r="G46" s="94">
        <f>'Emission Factor References'!$D$21*G33/1000</f>
        <v>0</v>
      </c>
      <c r="H46" s="94">
        <f>'Emission Factor References'!$D$21*H33/1000</f>
        <v>0</v>
      </c>
      <c r="I46" s="94">
        <f>'Emission Factor References'!$D$21*I33/1000</f>
        <v>0</v>
      </c>
      <c r="J46" s="112" t="str">
        <f>ROUND('Emission Factor References'!D21,2)&amp;" "&amp;'Emission Factor References'!E21</f>
        <v>0.69 kg CH4/PRV</v>
      </c>
      <c r="K46" s="143" t="s">
        <v>97</v>
      </c>
      <c r="O46" s="167">
        <f t="shared" si="5"/>
        <v>0</v>
      </c>
    </row>
    <row r="47" spans="1:15">
      <c r="A47" s="138" t="s">
        <v>83</v>
      </c>
      <c r="B47" s="94">
        <f>'Emission Factor References'!$D$18*B34/1000</f>
        <v>0</v>
      </c>
      <c r="C47" s="94">
        <f>'Emission Factor References'!$D$18*C34/1000</f>
        <v>0</v>
      </c>
      <c r="D47" s="94">
        <f>'Emission Factor References'!$D$18*D34/1000</f>
        <v>0</v>
      </c>
      <c r="E47" s="94">
        <f>'Emission Factor References'!$D$18*E34/1000</f>
        <v>0</v>
      </c>
      <c r="F47" s="94">
        <f>'Emission Factor References'!$D$18*F34/1000</f>
        <v>0</v>
      </c>
      <c r="G47" s="94">
        <f>'Emission Factor References'!$D$18*G34/1000</f>
        <v>0</v>
      </c>
      <c r="H47" s="94">
        <f>'Emission Factor References'!$D$18*H34/1000</f>
        <v>0</v>
      </c>
      <c r="I47" s="94">
        <f>'Emission Factor References'!$D$18*I34/1000</f>
        <v>0</v>
      </c>
      <c r="J47" s="112" t="str">
        <f>ROUND('Emission Factor References'!D18,2)&amp;" "&amp;'Emission Factor References'!E18</f>
        <v>6515.78 kg CH4/tank</v>
      </c>
      <c r="K47" s="143" t="s">
        <v>98</v>
      </c>
      <c r="O47" s="167">
        <f t="shared" si="5"/>
        <v>0</v>
      </c>
    </row>
    <row r="48" spans="1:15">
      <c r="A48" s="138" t="s">
        <v>85</v>
      </c>
      <c r="B48" s="94">
        <f>'Emission Factor References'!$D$17*B35/1000</f>
        <v>0</v>
      </c>
      <c r="C48" s="94">
        <f>'Emission Factor References'!$D$17*C35/1000</f>
        <v>0</v>
      </c>
      <c r="D48" s="94">
        <f>'Emission Factor References'!$D$17*D35/1000</f>
        <v>0</v>
      </c>
      <c r="E48" s="94">
        <f>'Emission Factor References'!$D$17*E35/1000</f>
        <v>0</v>
      </c>
      <c r="F48" s="94">
        <f>'Emission Factor References'!$D$17*F35/1000</f>
        <v>0</v>
      </c>
      <c r="G48" s="94">
        <f>'Emission Factor References'!$D$17*G35/1000</f>
        <v>0</v>
      </c>
      <c r="H48" s="94">
        <f>'Emission Factor References'!$D$17*H35/1000</f>
        <v>0</v>
      </c>
      <c r="I48" s="94">
        <f>'Emission Factor References'!$D$17*I35/1000</f>
        <v>0</v>
      </c>
      <c r="J48" s="112" t="str">
        <f>ROUND('Emission Factor References'!D17,2)&amp;" "&amp;'Emission Factor References'!E17</f>
        <v>51.21 kg CH4/well drilled</v>
      </c>
      <c r="K48" s="143" t="s">
        <v>99</v>
      </c>
      <c r="O48" s="167">
        <f t="shared" si="5"/>
        <v>0</v>
      </c>
    </row>
    <row r="49" spans="1:18" ht="13.5" thickBot="1">
      <c r="A49" s="137" t="s">
        <v>100</v>
      </c>
      <c r="B49" s="108">
        <f>SUM(B41:B48)</f>
        <v>0</v>
      </c>
      <c r="C49" s="108">
        <f t="shared" ref="C49:I49" si="6">SUM(C41:C48)</f>
        <v>0</v>
      </c>
      <c r="D49" s="108">
        <f t="shared" si="6"/>
        <v>0</v>
      </c>
      <c r="E49" s="108">
        <f t="shared" si="6"/>
        <v>0</v>
      </c>
      <c r="F49" s="108">
        <f t="shared" si="6"/>
        <v>0</v>
      </c>
      <c r="G49" s="108">
        <f t="shared" si="6"/>
        <v>0</v>
      </c>
      <c r="H49" s="108">
        <f t="shared" si="6"/>
        <v>0</v>
      </c>
      <c r="I49" s="108">
        <f t="shared" si="6"/>
        <v>0</v>
      </c>
      <c r="J49" s="144"/>
      <c r="K49" s="145"/>
      <c r="O49" s="168">
        <f t="shared" si="5"/>
        <v>0</v>
      </c>
    </row>
    <row r="50" spans="1:18" ht="21.75" thickTop="1" thickBot="1">
      <c r="A50" s="240" t="s">
        <v>101</v>
      </c>
      <c r="B50" s="241"/>
      <c r="C50" s="241"/>
      <c r="D50" s="241"/>
      <c r="E50" s="241"/>
      <c r="F50" s="241"/>
      <c r="G50" s="241"/>
      <c r="H50" s="241"/>
      <c r="I50" s="242"/>
    </row>
    <row r="51" spans="1:18" ht="42" customHeight="1" thickTop="1">
      <c r="A51" s="148" t="s">
        <v>102</v>
      </c>
      <c r="B51" s="12"/>
      <c r="C51" s="12"/>
      <c r="D51" s="12"/>
      <c r="E51" s="12"/>
      <c r="F51" s="12"/>
      <c r="G51" s="12"/>
      <c r="H51" s="12"/>
      <c r="I51" s="105"/>
      <c r="O51" s="166" t="s">
        <v>202</v>
      </c>
    </row>
    <row r="52" spans="1:18" ht="31.5" customHeight="1">
      <c r="B52" s="165" t="str">
        <f t="shared" ref="B52:I52" si="7">+B$5</f>
        <v>"Non-GHGRP Facility Name"</v>
      </c>
      <c r="C52" s="165" t="str">
        <f t="shared" si="7"/>
        <v>"Non-GHGRP Facility Name"</v>
      </c>
      <c r="D52" s="165" t="str">
        <f t="shared" si="7"/>
        <v>"Non-GHGRP Facility Name"</v>
      </c>
      <c r="E52" s="165" t="str">
        <f t="shared" si="7"/>
        <v>"Non-GHGRP Facility Name"</v>
      </c>
      <c r="F52" s="165" t="str">
        <f t="shared" si="7"/>
        <v>"Non-GHGRP Facility Name"</v>
      </c>
      <c r="G52" s="165" t="str">
        <f t="shared" si="7"/>
        <v>"Non-GHGRP Facility Name"</v>
      </c>
      <c r="H52" s="165" t="str">
        <f t="shared" si="7"/>
        <v>"Non-GHGRP Facility Name"</v>
      </c>
      <c r="I52" s="165" t="str">
        <f t="shared" si="7"/>
        <v>"Non-GHGRP Facility Name"</v>
      </c>
      <c r="O52" s="167"/>
    </row>
    <row r="53" spans="1:18" ht="27.75" customHeight="1" thickBot="1">
      <c r="A53" s="137" t="s">
        <v>203</v>
      </c>
      <c r="B53" s="108">
        <f>B49+B22</f>
        <v>0</v>
      </c>
      <c r="C53" s="108">
        <f t="shared" ref="C53:I53" si="8">C49+C22</f>
        <v>0</v>
      </c>
      <c r="D53" s="108">
        <f t="shared" si="8"/>
        <v>0</v>
      </c>
      <c r="E53" s="108">
        <f t="shared" si="8"/>
        <v>0</v>
      </c>
      <c r="F53" s="108">
        <f t="shared" si="8"/>
        <v>0</v>
      </c>
      <c r="G53" s="108">
        <f t="shared" si="8"/>
        <v>0</v>
      </c>
      <c r="H53" s="108">
        <f t="shared" si="8"/>
        <v>0</v>
      </c>
      <c r="I53" s="108">
        <f t="shared" si="8"/>
        <v>0</v>
      </c>
      <c r="O53" s="168">
        <f>SUM(B53:I53)</f>
        <v>0</v>
      </c>
    </row>
    <row r="54" spans="1:18" s="10" customFormat="1" ht="27.95" customHeight="1" thickTop="1" thickBot="1">
      <c r="A54"/>
      <c r="B54"/>
      <c r="C54"/>
      <c r="D54"/>
      <c r="E54"/>
      <c r="F54"/>
      <c r="G54"/>
      <c r="H54"/>
      <c r="I54"/>
      <c r="J54" s="3"/>
      <c r="K54" s="1"/>
      <c r="P54" s="3"/>
      <c r="Q54" s="3"/>
      <c r="R54" s="3"/>
    </row>
    <row r="55" spans="1:18" s="10" customFormat="1" ht="27.95" customHeight="1" thickTop="1" thickBot="1">
      <c r="A55" s="248" t="s">
        <v>105</v>
      </c>
      <c r="B55" s="249"/>
      <c r="C55" s="249"/>
      <c r="D55" s="249"/>
      <c r="E55" s="249"/>
      <c r="F55" s="249"/>
      <c r="G55" s="249"/>
      <c r="H55" s="249"/>
      <c r="I55" s="250"/>
      <c r="J55"/>
      <c r="K55" s="1"/>
      <c r="P55" s="3"/>
      <c r="Q55" s="3"/>
      <c r="R55" s="3"/>
    </row>
    <row r="56" spans="1:18" ht="52.5" thickTop="1">
      <c r="A56" s="148" t="s">
        <v>106</v>
      </c>
      <c r="B56" s="12"/>
      <c r="C56" s="12"/>
      <c r="D56" s="12"/>
      <c r="E56" s="12"/>
      <c r="F56" s="12"/>
      <c r="G56" s="12"/>
      <c r="H56" s="12"/>
      <c r="I56" s="12"/>
      <c r="J56" s="105"/>
      <c r="O56" s="166" t="s">
        <v>204</v>
      </c>
    </row>
    <row r="57" spans="1:18">
      <c r="A57" s="106"/>
      <c r="B57" s="165" t="str">
        <f t="shared" ref="B57:I57" si="9">+B$5</f>
        <v>"Non-GHGRP Facility Name"</v>
      </c>
      <c r="C57" s="165" t="str">
        <f t="shared" si="9"/>
        <v>"Non-GHGRP Facility Name"</v>
      </c>
      <c r="D57" s="165" t="str">
        <f t="shared" si="9"/>
        <v>"Non-GHGRP Facility Name"</v>
      </c>
      <c r="E57" s="165" t="str">
        <f t="shared" si="9"/>
        <v>"Non-GHGRP Facility Name"</v>
      </c>
      <c r="F57" s="165" t="str">
        <f t="shared" si="9"/>
        <v>"Non-GHGRP Facility Name"</v>
      </c>
      <c r="G57" s="165" t="str">
        <f t="shared" si="9"/>
        <v>"Non-GHGRP Facility Name"</v>
      </c>
      <c r="H57" s="165" t="str">
        <f t="shared" si="9"/>
        <v>"Non-GHGRP Facility Name"</v>
      </c>
      <c r="I57" s="165" t="str">
        <f t="shared" si="9"/>
        <v>"Non-GHGRP Facility Name"</v>
      </c>
      <c r="J57" s="107" t="s">
        <v>62</v>
      </c>
      <c r="O57" s="167"/>
    </row>
    <row r="58" spans="1:18" ht="38.25">
      <c r="A58" s="138" t="s">
        <v>108</v>
      </c>
      <c r="B58" s="180"/>
      <c r="C58" s="180"/>
      <c r="D58" s="180"/>
      <c r="E58" s="180"/>
      <c r="F58" s="180"/>
      <c r="G58" s="180"/>
      <c r="H58" s="180"/>
      <c r="I58" s="180"/>
      <c r="J58" s="113" t="s">
        <v>109</v>
      </c>
      <c r="O58" s="167">
        <f>SUM(B58:I58)</f>
        <v>0</v>
      </c>
    </row>
    <row r="59" spans="1:18" ht="38.25">
      <c r="A59" s="138" t="s">
        <v>110</v>
      </c>
      <c r="B59" s="181">
        <v>1.2350000000000001</v>
      </c>
      <c r="C59" s="181">
        <v>1.2350000000000001</v>
      </c>
      <c r="D59" s="181">
        <v>1.2350000000000001</v>
      </c>
      <c r="E59" s="181">
        <v>1.2350000000000001</v>
      </c>
      <c r="F59" s="181">
        <v>1.2350000000000001</v>
      </c>
      <c r="G59" s="181">
        <v>1.2350000000000001</v>
      </c>
      <c r="H59" s="181">
        <v>1.2350000000000001</v>
      </c>
      <c r="I59" s="181">
        <v>1.2350000000000001</v>
      </c>
      <c r="J59" s="113" t="s">
        <v>111</v>
      </c>
      <c r="K59" s="49"/>
      <c r="O59" s="172"/>
    </row>
    <row r="60" spans="1:18" ht="25.5">
      <c r="A60" s="138" t="s">
        <v>112</v>
      </c>
      <c r="B60" s="94">
        <f>B58*B59</f>
        <v>0</v>
      </c>
      <c r="C60" s="94">
        <f t="shared" ref="C60:I60" si="10">C58*C59</f>
        <v>0</v>
      </c>
      <c r="D60" s="94">
        <f t="shared" si="10"/>
        <v>0</v>
      </c>
      <c r="E60" s="94">
        <f t="shared" si="10"/>
        <v>0</v>
      </c>
      <c r="F60" s="94">
        <f t="shared" si="10"/>
        <v>0</v>
      </c>
      <c r="G60" s="94">
        <f t="shared" si="10"/>
        <v>0</v>
      </c>
      <c r="H60" s="94">
        <f t="shared" si="10"/>
        <v>0</v>
      </c>
      <c r="I60" s="94">
        <f t="shared" si="10"/>
        <v>0</v>
      </c>
      <c r="J60" s="113" t="s">
        <v>205</v>
      </c>
      <c r="O60" s="172"/>
    </row>
    <row r="61" spans="1:18" ht="38.25">
      <c r="A61" s="138" t="s">
        <v>114</v>
      </c>
      <c r="B61" s="180"/>
      <c r="C61" s="180"/>
      <c r="D61" s="180"/>
      <c r="E61" s="180"/>
      <c r="F61" s="180"/>
      <c r="G61" s="180"/>
      <c r="H61" s="180"/>
      <c r="I61" s="180"/>
      <c r="J61" s="113" t="s">
        <v>115</v>
      </c>
      <c r="O61" s="167">
        <f>SUM(B61:I61)</f>
        <v>0</v>
      </c>
    </row>
    <row r="62" spans="1:18" ht="38.25">
      <c r="A62" s="138" t="s">
        <v>116</v>
      </c>
      <c r="B62" s="182">
        <v>5.8</v>
      </c>
      <c r="C62" s="182">
        <v>5.8</v>
      </c>
      <c r="D62" s="182">
        <v>5.8</v>
      </c>
      <c r="E62" s="182">
        <v>5.8</v>
      </c>
      <c r="F62" s="182">
        <v>5.8</v>
      </c>
      <c r="G62" s="182">
        <v>5.8</v>
      </c>
      <c r="H62" s="182">
        <v>5.8</v>
      </c>
      <c r="I62" s="182">
        <v>5.8</v>
      </c>
      <c r="J62" s="113" t="s">
        <v>117</v>
      </c>
      <c r="K62" s="49"/>
      <c r="O62" s="172"/>
    </row>
    <row r="63" spans="1:18" ht="25.5">
      <c r="A63" s="138" t="s">
        <v>118</v>
      </c>
      <c r="B63" s="94">
        <f>B61*B62</f>
        <v>0</v>
      </c>
      <c r="C63" s="94">
        <f t="shared" ref="C63:I63" si="11">C61*C62</f>
        <v>0</v>
      </c>
      <c r="D63" s="94">
        <f t="shared" si="11"/>
        <v>0</v>
      </c>
      <c r="E63" s="94">
        <f t="shared" si="11"/>
        <v>0</v>
      </c>
      <c r="F63" s="94">
        <f t="shared" si="11"/>
        <v>0</v>
      </c>
      <c r="G63" s="94">
        <f t="shared" si="11"/>
        <v>0</v>
      </c>
      <c r="H63" s="94">
        <f t="shared" si="11"/>
        <v>0</v>
      </c>
      <c r="I63" s="94">
        <f t="shared" si="11"/>
        <v>0</v>
      </c>
      <c r="J63" s="113" t="s">
        <v>206</v>
      </c>
      <c r="O63" s="167">
        <f>SUM(B63:I63)</f>
        <v>0</v>
      </c>
    </row>
    <row r="64" spans="1:18" ht="51">
      <c r="A64" s="138" t="s">
        <v>120</v>
      </c>
      <c r="B64" s="97" t="str">
        <f>IFERROR(B60/(B60+B63),"Needs Data")</f>
        <v>Needs Data</v>
      </c>
      <c r="C64" s="97" t="str">
        <f t="shared" ref="C64:I64" si="12">IFERROR(C60/(C60+C63),"Needs Data")</f>
        <v>Needs Data</v>
      </c>
      <c r="D64" s="97" t="str">
        <f t="shared" si="12"/>
        <v>Needs Data</v>
      </c>
      <c r="E64" s="97" t="str">
        <f t="shared" si="12"/>
        <v>Needs Data</v>
      </c>
      <c r="F64" s="97" t="str">
        <f t="shared" si="12"/>
        <v>Needs Data</v>
      </c>
      <c r="G64" s="97" t="str">
        <f t="shared" si="12"/>
        <v>Needs Data</v>
      </c>
      <c r="H64" s="97" t="str">
        <f t="shared" si="12"/>
        <v>Needs Data</v>
      </c>
      <c r="I64" s="97" t="str">
        <f t="shared" si="12"/>
        <v>Needs Data</v>
      </c>
      <c r="J64" s="113" t="s">
        <v>207</v>
      </c>
      <c r="O64" s="172"/>
    </row>
    <row r="65" spans="1:19" ht="38.25">
      <c r="A65" s="138" t="s">
        <v>122</v>
      </c>
      <c r="B65" s="98" t="str">
        <f>IFERROR(B64*B53,"Needs Data")</f>
        <v>Needs Data</v>
      </c>
      <c r="C65" s="98" t="str">
        <f t="shared" ref="C65:I65" si="13">IFERROR(C64*C53,"Needs Data")</f>
        <v>Needs Data</v>
      </c>
      <c r="D65" s="98" t="str">
        <f t="shared" si="13"/>
        <v>Needs Data</v>
      </c>
      <c r="E65" s="98" t="str">
        <f t="shared" si="13"/>
        <v>Needs Data</v>
      </c>
      <c r="F65" s="98" t="str">
        <f t="shared" si="13"/>
        <v>Needs Data</v>
      </c>
      <c r="G65" s="98" t="str">
        <f t="shared" si="13"/>
        <v>Needs Data</v>
      </c>
      <c r="H65" s="98" t="str">
        <f t="shared" si="13"/>
        <v>Needs Data</v>
      </c>
      <c r="I65" s="98" t="str">
        <f t="shared" si="13"/>
        <v>Needs Data</v>
      </c>
      <c r="J65" s="113" t="s">
        <v>208</v>
      </c>
      <c r="O65" s="167">
        <f>SUM(B65:I65)</f>
        <v>0</v>
      </c>
    </row>
    <row r="66" spans="1:19" ht="26.25" thickBot="1">
      <c r="A66" s="139" t="s">
        <v>124</v>
      </c>
      <c r="B66" s="260">
        <f>SUM(B65:I65)</f>
        <v>0</v>
      </c>
      <c r="C66" s="261"/>
      <c r="D66" s="261"/>
      <c r="E66" s="261"/>
      <c r="F66" s="261"/>
      <c r="G66" s="261"/>
      <c r="H66" s="261"/>
      <c r="I66" s="262"/>
      <c r="J66" s="114" t="s">
        <v>209</v>
      </c>
      <c r="O66" s="168" t="str">
        <f>IF(O65=B66,"CORRECT","ERROR")</f>
        <v>CORRECT</v>
      </c>
      <c r="P66" s="246" t="s">
        <v>126</v>
      </c>
      <c r="Q66" s="246"/>
      <c r="R66" s="246"/>
      <c r="S66" s="247"/>
    </row>
    <row r="67" spans="1:19" ht="30" customHeight="1" thickTop="1" thickBot="1">
      <c r="A67"/>
      <c r="B67"/>
      <c r="C67"/>
      <c r="D67"/>
      <c r="E67"/>
      <c r="F67"/>
      <c r="G67"/>
      <c r="H67"/>
      <c r="I67"/>
      <c r="J67" s="19"/>
    </row>
    <row r="68" spans="1:19" ht="30" customHeight="1" thickTop="1" thickBot="1">
      <c r="A68" s="270" t="s">
        <v>127</v>
      </c>
      <c r="B68" s="271"/>
      <c r="C68" s="271"/>
      <c r="D68" s="271"/>
      <c r="E68" s="271"/>
      <c r="F68" s="271"/>
      <c r="G68" s="271"/>
      <c r="H68" s="271"/>
      <c r="I68" s="272"/>
      <c r="J68" s="99"/>
      <c r="K68" s="100"/>
    </row>
    <row r="69" spans="1:19" ht="49.5" customHeight="1" thickTop="1">
      <c r="A69" s="148" t="s">
        <v>128</v>
      </c>
      <c r="B69" s="11"/>
      <c r="C69" s="11"/>
      <c r="D69" s="11"/>
      <c r="E69" s="11"/>
      <c r="F69" s="11"/>
      <c r="G69" s="11"/>
      <c r="H69" s="11"/>
      <c r="I69" s="11"/>
      <c r="J69" s="11"/>
      <c r="K69" s="102"/>
      <c r="O69" s="166" t="s">
        <v>210</v>
      </c>
    </row>
    <row r="70" spans="1:19">
      <c r="A70" s="103"/>
      <c r="B70" s="165" t="str">
        <f t="shared" ref="B70:I70" si="14">+B$5</f>
        <v>"Non-GHGRP Facility Name"</v>
      </c>
      <c r="C70" s="165" t="str">
        <f t="shared" si="14"/>
        <v>"Non-GHGRP Facility Name"</v>
      </c>
      <c r="D70" s="165" t="str">
        <f t="shared" si="14"/>
        <v>"Non-GHGRP Facility Name"</v>
      </c>
      <c r="E70" s="165" t="str">
        <f t="shared" si="14"/>
        <v>"Non-GHGRP Facility Name"</v>
      </c>
      <c r="F70" s="165" t="str">
        <f t="shared" si="14"/>
        <v>"Non-GHGRP Facility Name"</v>
      </c>
      <c r="G70" s="165" t="str">
        <f t="shared" si="14"/>
        <v>"Non-GHGRP Facility Name"</v>
      </c>
      <c r="H70" s="165" t="str">
        <f t="shared" si="14"/>
        <v>"Non-GHGRP Facility Name"</v>
      </c>
      <c r="I70" s="165" t="str">
        <f t="shared" si="14"/>
        <v>"Non-GHGRP Facility Name"</v>
      </c>
      <c r="J70" s="348" t="s">
        <v>62</v>
      </c>
      <c r="K70" s="349"/>
      <c r="O70" s="167"/>
    </row>
    <row r="71" spans="1:19" ht="24.75" customHeight="1">
      <c r="A71" s="138" t="s">
        <v>130</v>
      </c>
      <c r="B71" s="183">
        <v>0.83299999999999996</v>
      </c>
      <c r="C71" s="183">
        <v>0.83299999999999996</v>
      </c>
      <c r="D71" s="183">
        <v>0.83299999999999996</v>
      </c>
      <c r="E71" s="183">
        <v>0.83299999999999996</v>
      </c>
      <c r="F71" s="183">
        <v>0.83299999999999996</v>
      </c>
      <c r="G71" s="183">
        <v>0.83299999999999996</v>
      </c>
      <c r="H71" s="183">
        <v>0.83299999999999996</v>
      </c>
      <c r="I71" s="183">
        <v>0.83299999999999996</v>
      </c>
      <c r="J71" s="263" t="s">
        <v>131</v>
      </c>
      <c r="K71" s="264"/>
      <c r="O71" s="172"/>
    </row>
    <row r="72" spans="1:19" ht="27.75" customHeight="1">
      <c r="A72" s="138" t="s">
        <v>132</v>
      </c>
      <c r="B72" s="94">
        <f>B58</f>
        <v>0</v>
      </c>
      <c r="C72" s="94">
        <f t="shared" ref="C72:G72" si="15">C58</f>
        <v>0</v>
      </c>
      <c r="D72" s="94">
        <f t="shared" si="15"/>
        <v>0</v>
      </c>
      <c r="E72" s="94">
        <f t="shared" si="15"/>
        <v>0</v>
      </c>
      <c r="F72" s="94">
        <f t="shared" si="15"/>
        <v>0</v>
      </c>
      <c r="G72" s="94">
        <f t="shared" si="15"/>
        <v>0</v>
      </c>
      <c r="H72" s="94">
        <f>H58</f>
        <v>0</v>
      </c>
      <c r="I72" s="94">
        <f>I58</f>
        <v>0</v>
      </c>
      <c r="J72" s="263" t="s">
        <v>133</v>
      </c>
      <c r="K72" s="264"/>
      <c r="O72" s="167">
        <f>SUM(B72:I72)</f>
        <v>0</v>
      </c>
    </row>
    <row r="73" spans="1:19" ht="13.5" thickBot="1">
      <c r="A73" s="138" t="s">
        <v>134</v>
      </c>
      <c r="B73" s="94">
        <f>B72*B71</f>
        <v>0</v>
      </c>
      <c r="C73" s="94">
        <f t="shared" ref="C73:I73" si="16">C72*C71</f>
        <v>0</v>
      </c>
      <c r="D73" s="94">
        <f t="shared" si="16"/>
        <v>0</v>
      </c>
      <c r="E73" s="94">
        <f t="shared" si="16"/>
        <v>0</v>
      </c>
      <c r="F73" s="94">
        <f t="shared" si="16"/>
        <v>0</v>
      </c>
      <c r="G73" s="94">
        <f t="shared" si="16"/>
        <v>0</v>
      </c>
      <c r="H73" s="94">
        <f t="shared" si="16"/>
        <v>0</v>
      </c>
      <c r="I73" s="94">
        <f t="shared" si="16"/>
        <v>0</v>
      </c>
      <c r="J73" s="263" t="s">
        <v>211</v>
      </c>
      <c r="K73" s="264"/>
      <c r="O73" s="167">
        <f>SUM(B73:I73)</f>
        <v>0</v>
      </c>
    </row>
    <row r="74" spans="1:19" ht="27.75" customHeight="1" thickTop="1" thickBot="1">
      <c r="A74" s="139" t="s">
        <v>136</v>
      </c>
      <c r="B74" s="260">
        <f>SUM(B73:I73)</f>
        <v>0</v>
      </c>
      <c r="C74" s="261"/>
      <c r="D74" s="261"/>
      <c r="E74" s="261"/>
      <c r="F74" s="261"/>
      <c r="G74" s="261"/>
      <c r="H74" s="261"/>
      <c r="I74" s="262"/>
      <c r="J74" s="258" t="s">
        <v>212</v>
      </c>
      <c r="K74" s="259"/>
      <c r="O74" s="173" t="str">
        <f>IF(O73=B74,"CORRECT","ERROR")</f>
        <v>CORRECT</v>
      </c>
      <c r="P74" s="256" t="s">
        <v>138</v>
      </c>
      <c r="Q74" s="256"/>
      <c r="R74" s="256"/>
      <c r="S74" s="257"/>
    </row>
    <row r="75" spans="1:19" ht="16.5" thickTop="1" thickBot="1">
      <c r="A75"/>
      <c r="B75"/>
      <c r="C75"/>
      <c r="D75"/>
      <c r="E75"/>
      <c r="F75"/>
      <c r="G75"/>
      <c r="H75"/>
      <c r="I75"/>
      <c r="J75" s="19"/>
      <c r="K75" s="19"/>
    </row>
    <row r="76" spans="1:19" ht="21.75" thickTop="1" thickBot="1">
      <c r="A76" s="240" t="s">
        <v>139</v>
      </c>
      <c r="B76" s="241"/>
      <c r="C76" s="241"/>
      <c r="D76" s="241"/>
      <c r="E76" s="241"/>
      <c r="F76" s="241"/>
      <c r="G76" s="241"/>
      <c r="H76" s="241"/>
      <c r="I76" s="242"/>
      <c r="J76" s="104"/>
    </row>
    <row r="77" spans="1:19" ht="65.25" thickTop="1">
      <c r="A77" s="148" t="s">
        <v>140</v>
      </c>
      <c r="B77" s="12"/>
      <c r="C77" s="12"/>
      <c r="D77" s="12"/>
      <c r="E77" s="12"/>
      <c r="F77" s="12"/>
      <c r="G77" s="12"/>
      <c r="H77" s="12"/>
      <c r="I77" s="12"/>
      <c r="J77" s="105"/>
      <c r="O77" s="166" t="s">
        <v>213</v>
      </c>
    </row>
    <row r="78" spans="1:19">
      <c r="A78" s="111"/>
      <c r="B78" s="165" t="str">
        <f t="shared" ref="B78:I78" si="17">+B$5</f>
        <v>"Non-GHGRP Facility Name"</v>
      </c>
      <c r="C78" s="165" t="str">
        <f t="shared" si="17"/>
        <v>"Non-GHGRP Facility Name"</v>
      </c>
      <c r="D78" s="165" t="str">
        <f t="shared" si="17"/>
        <v>"Non-GHGRP Facility Name"</v>
      </c>
      <c r="E78" s="165" t="str">
        <f t="shared" si="17"/>
        <v>"Non-GHGRP Facility Name"</v>
      </c>
      <c r="F78" s="165" t="str">
        <f t="shared" si="17"/>
        <v>"Non-GHGRP Facility Name"</v>
      </c>
      <c r="G78" s="165" t="str">
        <f t="shared" si="17"/>
        <v>"Non-GHGRP Facility Name"</v>
      </c>
      <c r="H78" s="165" t="str">
        <f t="shared" si="17"/>
        <v>"Non-GHGRP Facility Name"</v>
      </c>
      <c r="I78" s="165" t="str">
        <f t="shared" si="17"/>
        <v>"Non-GHGRP Facility Name"</v>
      </c>
      <c r="J78" s="107" t="s">
        <v>142</v>
      </c>
      <c r="K78" s="3"/>
      <c r="O78" s="174"/>
    </row>
    <row r="79" spans="1:19" ht="39" thickBot="1">
      <c r="A79" s="146" t="s">
        <v>143</v>
      </c>
      <c r="B79" s="110" t="str">
        <f>IFERROR(B65/(B73*'Emission Factor References'!$D$11),"Needs Data")</f>
        <v>Needs Data</v>
      </c>
      <c r="C79" s="110" t="str">
        <f>IFERROR(C65/(C73*'Emission Factor References'!$D$11),"Needs Data")</f>
        <v>Needs Data</v>
      </c>
      <c r="D79" s="110" t="str">
        <f>IFERROR(D65/(D73*'Emission Factor References'!$D$11),"Needs Data")</f>
        <v>Needs Data</v>
      </c>
      <c r="E79" s="110" t="str">
        <f>IFERROR(E65/(E73*'Emission Factor References'!$D$11),"Needs Data")</f>
        <v>Needs Data</v>
      </c>
      <c r="F79" s="110" t="str">
        <f>IFERROR(F65/(F73*'Emission Factor References'!$D$11),"Needs Data")</f>
        <v>Needs Data</v>
      </c>
      <c r="G79" s="110" t="str">
        <f>IFERROR(G65/(G73*'Emission Factor References'!$D$11),"Needs Data")</f>
        <v>Needs Data</v>
      </c>
      <c r="H79" s="110" t="str">
        <f>IFERROR(H65/(H73*'Emission Factor References'!$D$11),"Needs Data")</f>
        <v>Needs Data</v>
      </c>
      <c r="I79" s="110" t="str">
        <f>IFERROR(I65/(I73*'Emission Factor References'!$D$11),"Needs Data")</f>
        <v>Needs Data</v>
      </c>
      <c r="J79" s="115" t="s">
        <v>214</v>
      </c>
      <c r="K79" s="3"/>
      <c r="O79" s="167">
        <f>SUM(B79:I79)</f>
        <v>0</v>
      </c>
    </row>
    <row r="80" spans="1:19" ht="39.75" customHeight="1" thickTop="1" thickBot="1">
      <c r="A80" s="147" t="s">
        <v>145</v>
      </c>
      <c r="B80" s="265" t="str">
        <f>IFERROR(B66/(B74*'Emission Factor References'!$D$11),"Needs Data")</f>
        <v>Needs Data</v>
      </c>
      <c r="C80" s="266"/>
      <c r="D80" s="266"/>
      <c r="E80" s="266"/>
      <c r="F80" s="266"/>
      <c r="G80" s="266"/>
      <c r="H80" s="266"/>
      <c r="I80" s="267"/>
      <c r="J80" s="116" t="s">
        <v>215</v>
      </c>
      <c r="K80" s="3"/>
      <c r="O80" s="173" t="e">
        <f>IF(SUM(B65:I65)/(O73*'Emission Factor References'!$D$11)=B80,"CORRECT","ERROR")</f>
        <v>#DIV/0!</v>
      </c>
      <c r="P80" s="256" t="s">
        <v>147</v>
      </c>
      <c r="Q80" s="256"/>
      <c r="R80" s="256"/>
      <c r="S80" s="257"/>
    </row>
    <row r="81" spans="1:11" ht="15.75" thickTop="1">
      <c r="J81"/>
      <c r="K81" s="48"/>
    </row>
    <row r="82" spans="1:11" ht="15">
      <c r="J82"/>
    </row>
    <row r="83" spans="1:11" ht="15">
      <c r="J83"/>
    </row>
    <row r="84" spans="1:11">
      <c r="A84" s="3"/>
      <c r="B84" s="1"/>
      <c r="K84" s="3"/>
    </row>
    <row r="85" spans="1:11">
      <c r="A85" s="3"/>
      <c r="B85" s="1"/>
      <c r="K85" s="3"/>
    </row>
    <row r="86" spans="1:11">
      <c r="A86" s="3"/>
      <c r="B86" s="1"/>
      <c r="K86" s="3"/>
    </row>
    <row r="87" spans="1:11">
      <c r="A87" s="3"/>
      <c r="B87" s="1"/>
      <c r="K87" s="3"/>
    </row>
    <row r="88" spans="1:11">
      <c r="A88" s="3"/>
      <c r="B88" s="1"/>
      <c r="K88" s="3"/>
    </row>
    <row r="89" spans="1:11" ht="15">
      <c r="A89" s="3"/>
      <c r="B89"/>
      <c r="C89"/>
      <c r="D89"/>
      <c r="E89"/>
      <c r="K89" s="3"/>
    </row>
    <row r="90" spans="1:11">
      <c r="A90" s="3"/>
      <c r="B90" s="1"/>
      <c r="K90" s="3"/>
    </row>
    <row r="91" spans="1:11">
      <c r="A91" s="3"/>
      <c r="B91" s="1"/>
      <c r="K91" s="3"/>
    </row>
    <row r="92" spans="1:11">
      <c r="A92" s="3"/>
      <c r="B92" s="1"/>
      <c r="K92" s="3"/>
    </row>
    <row r="93" spans="1:11">
      <c r="A93" s="3"/>
      <c r="B93" s="1"/>
      <c r="K93" s="3"/>
    </row>
    <row r="94" spans="1:11">
      <c r="A94" s="3"/>
      <c r="B94" s="1"/>
      <c r="K94" s="3"/>
    </row>
    <row r="96" spans="1:11">
      <c r="A96" s="28"/>
    </row>
  </sheetData>
  <sheetProtection algorithmName="SHA-512" hashValue="udTkNRrCYmA+1qq3jsKki1PL5zmhdVS2o6k2bIn9LN6kOCwic3jiZt60j8DC7Goaj4pCS8aSIlb5kbBQCJuN+Q==" saltValue="taM0OgjNL4G0iZ7rGg7Otg==" spinCount="100000" sheet="1" objects="1" scenarios="1"/>
  <mergeCells count="22">
    <mergeCell ref="P66:S66"/>
    <mergeCell ref="P74:S74"/>
    <mergeCell ref="P80:S80"/>
    <mergeCell ref="A2:I2"/>
    <mergeCell ref="B4:I4"/>
    <mergeCell ref="A24:I24"/>
    <mergeCell ref="B26:I26"/>
    <mergeCell ref="A37:I37"/>
    <mergeCell ref="B39:I39"/>
    <mergeCell ref="A50:I50"/>
    <mergeCell ref="A55:I55"/>
    <mergeCell ref="B1:E1"/>
    <mergeCell ref="B80:I80"/>
    <mergeCell ref="B66:I66"/>
    <mergeCell ref="A68:I68"/>
    <mergeCell ref="J70:K70"/>
    <mergeCell ref="J71:K71"/>
    <mergeCell ref="J72:K72"/>
    <mergeCell ref="J73:K73"/>
    <mergeCell ref="B74:I74"/>
    <mergeCell ref="J74:K74"/>
    <mergeCell ref="A76:I7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37D1-C780-4889-8749-357CFACD3201}">
  <sheetPr>
    <tabColor theme="9" tint="0.59999389629810485"/>
  </sheetPr>
  <dimension ref="B14:S14"/>
  <sheetViews>
    <sheetView workbookViewId="0">
      <selection activeCell="A2" sqref="A2"/>
    </sheetView>
  </sheetViews>
  <sheetFormatPr defaultRowHeight="15"/>
  <sheetData>
    <row r="14" spans="2:19" ht="28.5">
      <c r="B14" s="130" t="s">
        <v>216</v>
      </c>
      <c r="C14" s="131"/>
      <c r="D14" s="131"/>
      <c r="E14" s="131"/>
      <c r="F14" s="131"/>
      <c r="G14" s="131"/>
      <c r="H14" s="131"/>
      <c r="I14" s="131"/>
      <c r="J14" s="131"/>
      <c r="K14" s="131"/>
      <c r="L14" s="131"/>
      <c r="M14" s="131"/>
      <c r="N14" s="131"/>
      <c r="O14" s="131"/>
      <c r="P14" s="131"/>
      <c r="Q14" s="131"/>
      <c r="R14" s="131"/>
      <c r="S14" s="131"/>
    </row>
  </sheetData>
  <sheetProtection algorithmName="SHA-512" hashValue="N/zUup4e2xWtzNHXRgmuS0glYQJGkuQGbWhRsjnGg1GrxQege8RrBy6/wd0vNMazTbJUVF8OhxG7VMWwlccnrA==" saltValue="NLbWtQtD8GBl9vzGuHbLR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8C73-6086-4500-8B39-9C8313DA3D2F}">
  <sheetPr>
    <tabColor theme="9" tint="0.59999389629810485"/>
  </sheetPr>
  <dimension ref="A1:N14"/>
  <sheetViews>
    <sheetView zoomScale="90" zoomScaleNormal="90" workbookViewId="0"/>
  </sheetViews>
  <sheetFormatPr defaultColWidth="8.5703125" defaultRowHeight="12.75"/>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4" ht="13.5" thickBot="1"/>
    <row r="2" spans="1:14" ht="33" customHeight="1" thickTop="1" thickBot="1">
      <c r="A2" s="276" t="s">
        <v>217</v>
      </c>
      <c r="B2" s="277"/>
      <c r="C2" s="277"/>
      <c r="D2" s="277"/>
      <c r="E2" s="277"/>
      <c r="F2" s="277"/>
      <c r="G2" s="278"/>
      <c r="H2" s="57"/>
      <c r="I2" s="57"/>
    </row>
    <row r="3" spans="1:14" ht="30" customHeight="1" thickTop="1">
      <c r="A3" s="273" t="s">
        <v>218</v>
      </c>
      <c r="B3" s="274"/>
      <c r="C3" s="274"/>
      <c r="D3" s="274"/>
      <c r="E3" s="274"/>
      <c r="F3" s="274"/>
      <c r="G3" s="275"/>
    </row>
    <row r="4" spans="1:14" ht="12.6" customHeight="1">
      <c r="A4" s="152" t="s">
        <v>219</v>
      </c>
      <c r="B4" s="124" t="s">
        <v>220</v>
      </c>
      <c r="C4" s="350" t="s">
        <v>62</v>
      </c>
      <c r="D4" s="351"/>
      <c r="E4" s="351"/>
      <c r="F4" s="351"/>
      <c r="G4" s="352"/>
    </row>
    <row r="5" spans="1:14" ht="30" customHeight="1">
      <c r="A5" s="138" t="s">
        <v>221</v>
      </c>
      <c r="B5" s="125">
        <f>SUM('Production GHGRP Facilities'!B37:I37,'Production Non-GHGRP'!B53:I53)</f>
        <v>0</v>
      </c>
      <c r="C5" s="279" t="s">
        <v>222</v>
      </c>
      <c r="D5" s="279"/>
      <c r="E5" s="279"/>
      <c r="F5" s="279"/>
      <c r="G5" s="280"/>
    </row>
    <row r="6" spans="1:14" ht="30" customHeight="1">
      <c r="A6" s="138" t="s">
        <v>223</v>
      </c>
      <c r="B6" s="125">
        <f>SUM('Production GHGRP Facilities'!B42:I42,'Production Non-GHGRP'!B58:I58)</f>
        <v>0</v>
      </c>
      <c r="C6" s="279" t="s">
        <v>224</v>
      </c>
      <c r="D6" s="279"/>
      <c r="E6" s="279"/>
      <c r="F6" s="279"/>
      <c r="G6" s="280"/>
    </row>
    <row r="7" spans="1:14" ht="30" customHeight="1">
      <c r="A7" s="138" t="s">
        <v>225</v>
      </c>
      <c r="B7" s="126" t="str">
        <f>IFERROR(SUM(SUMPRODUCT('Production GHGRP Facilities'!B42:I42,'Production GHGRP Facilities'!B43:I43),SUMPRODUCT('Production Non-GHGRP'!B58:I58,'Production Non-GHGRP'!B59:I59))/SUM('Production GHGRP Facilities'!B42:I42, 'Production Non-GHGRP'!B58:I58),"Needs Data")</f>
        <v>Needs Data</v>
      </c>
      <c r="C7" s="279" t="s">
        <v>226</v>
      </c>
      <c r="D7" s="279"/>
      <c r="E7" s="279"/>
      <c r="F7" s="279"/>
      <c r="G7" s="280"/>
      <c r="K7"/>
      <c r="L7"/>
      <c r="M7"/>
      <c r="N7"/>
    </row>
    <row r="8" spans="1:14" ht="30" customHeight="1">
      <c r="A8" s="138" t="s">
        <v>227</v>
      </c>
      <c r="B8" s="127" t="str">
        <f>IFERROR(SUM(SUMPRODUCT('Production GHGRP Facilities'!B55:I55,'Production GHGRP Facilities'!B56:I56),SUMPRODUCT('Production Non-GHGRP'!B71:I71, 'Production Non-GHGRP'!B72:I72))/SUM('Production GHGRP Facilities'!B56:I56, 'Production Non-GHGRP'!B72:I72),"Needs Data")</f>
        <v>Needs Data</v>
      </c>
      <c r="C8" s="279" t="s">
        <v>228</v>
      </c>
      <c r="D8" s="279"/>
      <c r="E8" s="279"/>
      <c r="F8" s="279"/>
      <c r="G8" s="280"/>
    </row>
    <row r="9" spans="1:14" ht="30" customHeight="1">
      <c r="A9" s="138" t="s">
        <v>229</v>
      </c>
      <c r="B9" s="125">
        <f>SUM('Production GHGRP Facilities'!B45:I45, 'Production Non-GHGRP'!B61:I61)</f>
        <v>0</v>
      </c>
      <c r="C9" s="279" t="s">
        <v>230</v>
      </c>
      <c r="D9" s="279"/>
      <c r="E9" s="279"/>
      <c r="F9" s="279"/>
      <c r="G9" s="280"/>
    </row>
    <row r="10" spans="1:14" ht="30" customHeight="1">
      <c r="A10" s="138" t="s">
        <v>231</v>
      </c>
      <c r="B10" s="125" t="str">
        <f>IF(SUM('Production GHGRP Facilities'!B45:I45, 'Production Non-GHGRP'!B61:I61)=0,"No Liquids",IFERROR(SUM(SUMPRODUCT('Production GHGRP Facilities'!B45:I45,'Production GHGRP Facilities'!B46:I46),SUMPRODUCT('Production Non-GHGRP'!B61:I61, 'Production Non-GHGRP'!B62:I62))/SUM('Production GHGRP Facilities'!B45:I45,'Production Non-GHGRP'!B61:I61),"Needs Data"))</f>
        <v>No Liquids</v>
      </c>
      <c r="C10" s="279" t="s">
        <v>232</v>
      </c>
      <c r="D10" s="279"/>
      <c r="E10" s="279"/>
      <c r="F10" s="279"/>
      <c r="G10" s="280"/>
    </row>
    <row r="11" spans="1:14" s="1" customFormat="1" ht="54" customHeight="1">
      <c r="A11" s="138" t="s">
        <v>233</v>
      </c>
      <c r="B11" s="128" t="str">
        <f>IFERROR((B6*B7)/(B6*B7+IFERROR(B9*B10,0)),"Needs Data")</f>
        <v>Needs Data</v>
      </c>
      <c r="C11" s="279" t="s">
        <v>234</v>
      </c>
      <c r="D11" s="279"/>
      <c r="E11" s="279"/>
      <c r="F11" s="279"/>
      <c r="G11" s="280"/>
    </row>
    <row r="12" spans="1:14" ht="30" customHeight="1" thickBot="1">
      <c r="A12" s="147" t="s">
        <v>235</v>
      </c>
      <c r="B12" s="129" t="str">
        <f>IFERROR(SUM('Production GHGRP Facilities'!B50:I50, 'Production Non-GHGRP'!B66:I66)/(SUM('Production GHGRP Facilities'!B58:I58, 'Production Non-GHGRP'!B74:I74)*'Emission Factor References'!D11),"Needs Data")</f>
        <v>Needs Data</v>
      </c>
      <c r="C12" s="281" t="s">
        <v>236</v>
      </c>
      <c r="D12" s="281"/>
      <c r="E12" s="281"/>
      <c r="F12" s="281"/>
      <c r="G12" s="282"/>
    </row>
    <row r="13" spans="1:14" ht="13.5" thickTop="1"/>
    <row r="14" spans="1:14">
      <c r="A14" s="28"/>
    </row>
  </sheetData>
  <sheetProtection algorithmName="SHA-512" hashValue="fQlKWEPNsjgPuZyfekOKjQB/X2MFZ1dgdlcZklDhXfNxwXbAuOWPdyPBegIYSZGWZYEOcATXRGMeI2pth0MGFA==" saltValue="2u/S23ZJEOixHI+fhjAq1Q==" spinCount="100000" sheet="1" objects="1" scenarios="1"/>
  <mergeCells count="11">
    <mergeCell ref="A3:G3"/>
    <mergeCell ref="A2:G2"/>
    <mergeCell ref="C11:G11"/>
    <mergeCell ref="C12:G12"/>
    <mergeCell ref="C4:G4"/>
    <mergeCell ref="C8:G8"/>
    <mergeCell ref="C9:G9"/>
    <mergeCell ref="C10:G10"/>
    <mergeCell ref="C5:G5"/>
    <mergeCell ref="C6:G6"/>
    <mergeCell ref="C7:G7"/>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F617-0532-4D5A-80EC-E44D851C6F61}">
  <sheetPr>
    <tabColor theme="7" tint="0.39997558519241921"/>
  </sheetPr>
  <dimension ref="B14:U14"/>
  <sheetViews>
    <sheetView workbookViewId="0">
      <selection activeCell="A2" sqref="A2"/>
    </sheetView>
  </sheetViews>
  <sheetFormatPr defaultRowHeight="15"/>
  <sheetData>
    <row r="14" spans="2:21" ht="28.5">
      <c r="B14" s="132" t="s">
        <v>237</v>
      </c>
      <c r="C14" s="133"/>
      <c r="D14" s="133"/>
      <c r="E14" s="133"/>
      <c r="F14" s="133"/>
      <c r="G14" s="133"/>
      <c r="H14" s="133"/>
      <c r="I14" s="133"/>
      <c r="J14" s="133"/>
      <c r="K14" s="133"/>
      <c r="L14" s="133"/>
      <c r="M14" s="133"/>
      <c r="N14" s="133"/>
      <c r="O14" s="133"/>
      <c r="P14" s="133"/>
      <c r="Q14" s="133"/>
      <c r="R14" s="133"/>
      <c r="S14" s="133"/>
      <c r="T14" s="133"/>
      <c r="U14" s="133"/>
    </row>
  </sheetData>
  <sheetProtection algorithmName="SHA-512" hashValue="uHkyI0VJGPnhJSu8rb+gDF6b4reOK6h9d4AQE6/knQB7YwV54NGuf5l4KtXKYXrtcS9/BhoBsWt8/+ircUVj2w==" saltValue="7RJvG4cx6cYnjzSkaDEfI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L46"/>
  <sheetViews>
    <sheetView zoomScaleNormal="100" workbookViewId="0">
      <selection activeCell="A3" sqref="A3:F3"/>
    </sheetView>
  </sheetViews>
  <sheetFormatPr defaultColWidth="8.5703125" defaultRowHeight="12.75"/>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20.85546875" style="3" customWidth="1"/>
    <col min="9" max="9" width="17.42578125" style="3" customWidth="1"/>
    <col min="10" max="11" width="8.5703125" style="3"/>
    <col min="12" max="12" width="11.85546875" style="3" customWidth="1"/>
    <col min="13" max="16384" width="8.5703125" style="3"/>
  </cols>
  <sheetData>
    <row r="1" spans="1:12" ht="13.5" thickBot="1">
      <c r="A1" s="56"/>
    </row>
    <row r="2" spans="1:12" ht="57.75" customHeight="1" thickTop="1" thickBot="1">
      <c r="A2" s="283" t="s">
        <v>23</v>
      </c>
      <c r="B2" s="284"/>
      <c r="C2" s="284"/>
      <c r="D2" s="284"/>
      <c r="E2" s="284"/>
      <c r="F2" s="285"/>
      <c r="H2" s="195" t="s">
        <v>2</v>
      </c>
      <c r="I2" s="196"/>
      <c r="J2" s="196"/>
      <c r="K2" s="196"/>
      <c r="L2" s="197"/>
    </row>
    <row r="3" spans="1:12" ht="15.75" customHeight="1" thickTop="1">
      <c r="A3" s="218"/>
      <c r="B3" s="219"/>
      <c r="C3" s="219"/>
      <c r="D3" s="219"/>
      <c r="E3" s="219"/>
      <c r="F3" s="219"/>
      <c r="H3" s="58"/>
      <c r="I3" s="58"/>
    </row>
    <row r="4" spans="1:12" ht="13.5" thickBot="1">
      <c r="A4" s="4"/>
      <c r="B4" s="4"/>
      <c r="C4" s="4"/>
      <c r="D4" s="4"/>
      <c r="E4" s="4"/>
      <c r="F4" s="4"/>
    </row>
    <row r="5" spans="1:12" ht="16.5" customHeight="1" thickTop="1">
      <c r="A5" s="353" t="s">
        <v>238</v>
      </c>
      <c r="B5" s="354"/>
      <c r="C5" s="354"/>
      <c r="D5" s="354"/>
      <c r="E5" s="354"/>
      <c r="F5" s="355"/>
      <c r="H5"/>
      <c r="I5"/>
      <c r="J5"/>
      <c r="K5"/>
      <c r="L5"/>
    </row>
    <row r="6" spans="1:12" ht="12.6" customHeight="1">
      <c r="A6" s="286" t="s">
        <v>239</v>
      </c>
      <c r="B6" s="287"/>
      <c r="C6" s="287"/>
      <c r="D6" s="287"/>
      <c r="E6" s="287"/>
      <c r="F6" s="288"/>
      <c r="H6"/>
      <c r="I6"/>
      <c r="J6"/>
      <c r="K6"/>
      <c r="L6"/>
    </row>
    <row r="7" spans="1:12" ht="15">
      <c r="A7" s="209"/>
      <c r="B7" s="210"/>
      <c r="C7" s="210"/>
      <c r="D7" s="210"/>
      <c r="E7" s="210"/>
      <c r="F7" s="211"/>
      <c r="H7"/>
      <c r="I7"/>
      <c r="J7"/>
      <c r="K7"/>
      <c r="L7"/>
    </row>
    <row r="8" spans="1:12" ht="15">
      <c r="A8" s="209"/>
      <c r="B8" s="210"/>
      <c r="C8" s="210"/>
      <c r="D8" s="210"/>
      <c r="E8" s="210"/>
      <c r="F8" s="211"/>
      <c r="H8"/>
      <c r="I8"/>
      <c r="J8"/>
      <c r="K8"/>
      <c r="L8"/>
    </row>
    <row r="9" spans="1:12">
      <c r="A9" s="209"/>
      <c r="B9" s="210"/>
      <c r="C9" s="210"/>
      <c r="D9" s="210"/>
      <c r="E9" s="210"/>
      <c r="F9" s="211"/>
    </row>
    <row r="10" spans="1:12">
      <c r="A10" s="209"/>
      <c r="B10" s="210"/>
      <c r="C10" s="210"/>
      <c r="D10" s="210"/>
      <c r="E10" s="210"/>
      <c r="F10" s="211"/>
    </row>
    <row r="11" spans="1:12">
      <c r="A11" s="209"/>
      <c r="B11" s="210"/>
      <c r="C11" s="210"/>
      <c r="D11" s="210"/>
      <c r="E11" s="210"/>
      <c r="F11" s="211"/>
    </row>
    <row r="12" spans="1:12">
      <c r="A12" s="209"/>
      <c r="B12" s="210"/>
      <c r="C12" s="210"/>
      <c r="D12" s="210"/>
      <c r="E12" s="210"/>
      <c r="F12" s="211"/>
    </row>
    <row r="13" spans="1:12">
      <c r="A13" s="209"/>
      <c r="B13" s="210"/>
      <c r="C13" s="210"/>
      <c r="D13" s="210"/>
      <c r="E13" s="210"/>
      <c r="F13" s="211"/>
    </row>
    <row r="14" spans="1:12">
      <c r="A14" s="209"/>
      <c r="B14" s="210"/>
      <c r="C14" s="210"/>
      <c r="D14" s="210"/>
      <c r="E14" s="210"/>
      <c r="F14" s="211"/>
    </row>
    <row r="15" spans="1:12">
      <c r="A15" s="209"/>
      <c r="B15" s="210"/>
      <c r="C15" s="210"/>
      <c r="D15" s="210"/>
      <c r="E15" s="210"/>
      <c r="F15" s="211"/>
    </row>
    <row r="16" spans="1:12">
      <c r="A16" s="209"/>
      <c r="B16" s="210"/>
      <c r="C16" s="210"/>
      <c r="D16" s="210"/>
      <c r="E16" s="210"/>
      <c r="F16" s="211"/>
    </row>
    <row r="17" spans="1:6">
      <c r="A17" s="209"/>
      <c r="B17" s="210"/>
      <c r="C17" s="210"/>
      <c r="D17" s="210"/>
      <c r="E17" s="210"/>
      <c r="F17" s="211"/>
    </row>
    <row r="18" spans="1:6">
      <c r="A18" s="209"/>
      <c r="B18" s="210"/>
      <c r="C18" s="210"/>
      <c r="D18" s="210"/>
      <c r="E18" s="210"/>
      <c r="F18" s="211"/>
    </row>
    <row r="19" spans="1:6" ht="66" customHeight="1">
      <c r="A19" s="209"/>
      <c r="B19" s="210"/>
      <c r="C19" s="210"/>
      <c r="D19" s="210"/>
      <c r="E19" s="210"/>
      <c r="F19" s="211"/>
    </row>
    <row r="20" spans="1:6" ht="220.5" customHeight="1" thickBot="1">
      <c r="A20" s="212"/>
      <c r="B20" s="213"/>
      <c r="C20" s="213"/>
      <c r="D20" s="213"/>
      <c r="E20" s="213"/>
      <c r="F20" s="214"/>
    </row>
    <row r="21" spans="1:6" ht="29.25" customHeight="1" thickTop="1">
      <c r="A21"/>
      <c r="B21"/>
      <c r="C21"/>
      <c r="D21"/>
      <c r="E21"/>
      <c r="F21"/>
    </row>
    <row r="38" spans="3:4" customFormat="1" ht="15"/>
    <row r="39" spans="3:4" customFormat="1" ht="15"/>
    <row r="40" spans="3:4" customFormat="1" ht="15"/>
    <row r="41" spans="3:4" customFormat="1" ht="15"/>
    <row r="42" spans="3:4" customFormat="1" ht="15"/>
    <row r="45" spans="3:4">
      <c r="C45" s="51"/>
      <c r="D45" s="51"/>
    </row>
    <row r="46" spans="3:4">
      <c r="C46" s="52"/>
      <c r="D46" s="52"/>
    </row>
  </sheetData>
  <sheetProtection algorithmName="SHA-512" hashValue="1gkQiSb2bnc53HG9hHgb8eH1MuOmADN9ugIAJde6+IzrwQsP27VN9A2Nlifjxp07OfXckGyPgBKopsKQecpumQ==" saltValue="Q1vF8Tj7pD2c3cqppSKlzw==" spinCount="100000" sheet="1" objects="1" scenarios="1"/>
  <mergeCells count="5">
    <mergeCell ref="A3:F3"/>
    <mergeCell ref="A2:F2"/>
    <mergeCell ref="A5:F5"/>
    <mergeCell ref="A6:F20"/>
    <mergeCell ref="H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CFFF-3610-401C-8681-1EB34D8B5084}">
  <sheetPr>
    <tabColor theme="7" tint="0.39997558519241921"/>
  </sheetPr>
  <dimension ref="B1:L46"/>
  <sheetViews>
    <sheetView workbookViewId="0">
      <selection activeCell="D18" sqref="D18"/>
    </sheetView>
  </sheetViews>
  <sheetFormatPr defaultRowHeight="15"/>
  <cols>
    <col min="3" max="3" width="54.140625" customWidth="1"/>
    <col min="4" max="4" width="14.85546875" bestFit="1" customWidth="1"/>
    <col min="5" max="5" width="28.42578125" bestFit="1" customWidth="1"/>
    <col min="6" max="6" width="10.5703125" customWidth="1"/>
    <col min="7" max="7" width="25.140625" customWidth="1"/>
    <col min="8" max="8" width="24.85546875" customWidth="1"/>
    <col min="9" max="9" width="26.28515625" customWidth="1"/>
    <col min="12" max="12" width="4.140625" customWidth="1"/>
  </cols>
  <sheetData>
    <row r="1" spans="2:12" ht="15.75" thickBot="1"/>
    <row r="2" spans="2:12" ht="65.25" customHeight="1" thickTop="1" thickBot="1">
      <c r="H2" s="195" t="s">
        <v>2</v>
      </c>
      <c r="I2" s="196"/>
      <c r="J2" s="196"/>
      <c r="K2" s="196"/>
      <c r="L2" s="197"/>
    </row>
    <row r="3" spans="2:12" ht="15.75" thickTop="1"/>
    <row r="6" spans="2:12" ht="21" thickBot="1">
      <c r="B6" s="177" t="s">
        <v>240</v>
      </c>
    </row>
    <row r="7" spans="2:12" ht="16.5" thickTop="1">
      <c r="B7" s="356" t="s">
        <v>241</v>
      </c>
      <c r="C7" s="357"/>
      <c r="D7" s="357"/>
      <c r="E7" s="357"/>
      <c r="F7" s="357"/>
      <c r="G7" s="357"/>
      <c r="H7" s="357"/>
      <c r="I7" s="358"/>
    </row>
    <row r="8" spans="2:12" ht="15.75" thickBot="1">
      <c r="B8" s="71"/>
      <c r="C8" s="61"/>
      <c r="D8" s="61"/>
      <c r="E8" s="61"/>
      <c r="F8" s="61"/>
      <c r="G8" s="61"/>
      <c r="H8" s="61"/>
      <c r="I8" s="72"/>
    </row>
    <row r="9" spans="2:12" ht="16.5" thickTop="1">
      <c r="B9" s="295" t="s">
        <v>242</v>
      </c>
      <c r="C9" s="296"/>
      <c r="D9" s="296"/>
      <c r="E9" s="296"/>
      <c r="F9" s="296"/>
      <c r="G9" s="296"/>
      <c r="H9" s="296"/>
      <c r="I9" s="297"/>
    </row>
    <row r="10" spans="2:12">
      <c r="B10" s="62"/>
      <c r="C10" s="42" t="s">
        <v>243</v>
      </c>
      <c r="D10" s="60" t="s">
        <v>244</v>
      </c>
      <c r="E10" s="60" t="s">
        <v>245</v>
      </c>
      <c r="F10" s="53"/>
      <c r="G10" s="60" t="s">
        <v>246</v>
      </c>
      <c r="H10" s="60"/>
      <c r="I10" s="359"/>
    </row>
    <row r="11" spans="2:12">
      <c r="B11" s="62"/>
      <c r="C11" s="53" t="s">
        <v>247</v>
      </c>
      <c r="D11" s="53">
        <v>1.9199999999999998E-2</v>
      </c>
      <c r="E11" s="53" t="s">
        <v>248</v>
      </c>
      <c r="F11" s="53"/>
      <c r="G11" s="326" t="s">
        <v>249</v>
      </c>
      <c r="H11" s="326"/>
      <c r="I11" s="360"/>
    </row>
    <row r="12" spans="2:12">
      <c r="B12" s="62"/>
      <c r="C12" s="53"/>
      <c r="D12" s="53"/>
      <c r="E12" s="53"/>
      <c r="F12" s="53"/>
      <c r="G12" s="326"/>
      <c r="H12" s="326"/>
      <c r="I12" s="360"/>
    </row>
    <row r="13" spans="2:12" ht="15.75" thickBot="1">
      <c r="B13" s="63"/>
      <c r="C13" s="64"/>
      <c r="D13" s="64"/>
      <c r="E13" s="64"/>
      <c r="F13" s="64"/>
      <c r="G13" s="64"/>
      <c r="H13" s="64"/>
      <c r="I13" s="65"/>
    </row>
    <row r="14" spans="2:12" ht="16.5" thickTop="1">
      <c r="B14" s="313" t="s">
        <v>250</v>
      </c>
      <c r="C14" s="314"/>
      <c r="D14" s="314"/>
      <c r="E14" s="314"/>
      <c r="F14" s="314"/>
      <c r="G14" s="314"/>
      <c r="H14" s="314"/>
      <c r="I14" s="315"/>
    </row>
    <row r="15" spans="2:12">
      <c r="B15" s="67"/>
      <c r="C15" s="53"/>
      <c r="D15" s="46" t="s">
        <v>251</v>
      </c>
      <c r="E15" s="46" t="s">
        <v>252</v>
      </c>
      <c r="F15" s="316" t="s">
        <v>253</v>
      </c>
      <c r="G15" s="316"/>
      <c r="H15" s="316"/>
      <c r="I15" s="317"/>
    </row>
    <row r="16" spans="2:12">
      <c r="B16" s="361" t="s">
        <v>254</v>
      </c>
      <c r="C16" s="362"/>
      <c r="D16" s="316" t="s">
        <v>255</v>
      </c>
      <c r="E16" s="316"/>
      <c r="F16" s="316"/>
      <c r="G16" s="316"/>
      <c r="H16" s="316"/>
      <c r="I16" s="317"/>
    </row>
    <row r="17" spans="2:9">
      <c r="B17" s="62"/>
      <c r="C17" s="68" t="s">
        <v>256</v>
      </c>
      <c r="D17" s="55">
        <v>51.21</v>
      </c>
      <c r="E17" s="16" t="s">
        <v>257</v>
      </c>
      <c r="F17" s="302" t="s">
        <v>258</v>
      </c>
      <c r="G17" s="302"/>
      <c r="H17" s="302"/>
      <c r="I17" s="303"/>
    </row>
    <row r="18" spans="2:9">
      <c r="B18" s="62"/>
      <c r="C18" s="68" t="s">
        <v>259</v>
      </c>
      <c r="D18" s="55">
        <v>6515.78</v>
      </c>
      <c r="E18" s="16" t="s">
        <v>260</v>
      </c>
      <c r="F18" s="302" t="s">
        <v>261</v>
      </c>
      <c r="G18" s="302"/>
      <c r="H18" s="302"/>
      <c r="I18" s="303"/>
    </row>
    <row r="19" spans="2:9">
      <c r="B19" s="62"/>
      <c r="C19" s="68" t="s">
        <v>262</v>
      </c>
      <c r="D19" s="186">
        <v>29635.150603075803</v>
      </c>
      <c r="E19" s="45" t="s">
        <v>263</v>
      </c>
      <c r="F19" s="302" t="s">
        <v>264</v>
      </c>
      <c r="G19" s="302"/>
      <c r="H19" s="302"/>
      <c r="I19" s="303"/>
    </row>
    <row r="20" spans="2:9" ht="25.5">
      <c r="B20" s="62"/>
      <c r="C20" s="18" t="s">
        <v>265</v>
      </c>
      <c r="D20" s="55">
        <v>1.58</v>
      </c>
      <c r="E20" s="16" t="s">
        <v>266</v>
      </c>
      <c r="F20" s="302" t="s">
        <v>267</v>
      </c>
      <c r="G20" s="302"/>
      <c r="H20" s="302"/>
      <c r="I20" s="303"/>
    </row>
    <row r="21" spans="2:9">
      <c r="B21" s="62"/>
      <c r="C21" s="18" t="s">
        <v>268</v>
      </c>
      <c r="D21" s="55">
        <v>0.69246502501369656</v>
      </c>
      <c r="E21" s="16" t="s">
        <v>269</v>
      </c>
      <c r="F21" s="302" t="s">
        <v>267</v>
      </c>
      <c r="G21" s="302"/>
      <c r="H21" s="302"/>
      <c r="I21" s="303"/>
    </row>
    <row r="22" spans="2:9">
      <c r="B22" s="62"/>
      <c r="C22" s="18" t="s">
        <v>270</v>
      </c>
      <c r="D22" s="55">
        <v>171.38439897438093</v>
      </c>
      <c r="E22" s="16" t="s">
        <v>271</v>
      </c>
      <c r="F22" s="302" t="s">
        <v>267</v>
      </c>
      <c r="G22" s="302"/>
      <c r="H22" s="302"/>
      <c r="I22" s="303"/>
    </row>
    <row r="23" spans="2:9">
      <c r="B23" s="62"/>
      <c r="C23" s="18" t="s">
        <v>272</v>
      </c>
      <c r="D23" s="55">
        <v>76.608400062692581</v>
      </c>
      <c r="E23" s="16" t="s">
        <v>271</v>
      </c>
      <c r="F23" s="302" t="s">
        <v>267</v>
      </c>
      <c r="G23" s="302"/>
      <c r="H23" s="302"/>
      <c r="I23" s="303"/>
    </row>
    <row r="24" spans="2:9" ht="15.75" thickBot="1">
      <c r="B24" s="63"/>
      <c r="C24" s="69" t="s">
        <v>273</v>
      </c>
      <c r="D24" s="70">
        <v>598.30999999999995</v>
      </c>
      <c r="E24" s="117" t="s">
        <v>274</v>
      </c>
      <c r="F24" s="300" t="s">
        <v>275</v>
      </c>
      <c r="G24" s="300"/>
      <c r="H24" s="300"/>
      <c r="I24" s="301"/>
    </row>
    <row r="25" spans="2:9" ht="33" customHeight="1" thickTop="1" thickBot="1">
      <c r="C25" s="304" t="s">
        <v>276</v>
      </c>
      <c r="D25" s="305"/>
      <c r="E25" s="305"/>
      <c r="F25" s="305"/>
      <c r="G25" s="305"/>
      <c r="H25" s="305"/>
      <c r="I25" s="306"/>
    </row>
    <row r="26" spans="2:9" ht="15.75" thickTop="1"/>
    <row r="27" spans="2:9" ht="19.5" thickBot="1">
      <c r="B27" s="175" t="s">
        <v>277</v>
      </c>
      <c r="C27" s="176"/>
      <c r="D27" s="176"/>
      <c r="E27" s="176"/>
    </row>
    <row r="28" spans="2:9" ht="16.5" thickTop="1">
      <c r="B28" s="363" t="s">
        <v>278</v>
      </c>
      <c r="C28" s="364"/>
      <c r="D28" s="364"/>
      <c r="E28" s="364"/>
      <c r="F28" s="364"/>
      <c r="G28" s="364"/>
      <c r="H28" s="364"/>
      <c r="I28" s="365"/>
    </row>
    <row r="29" spans="2:9" ht="15.75" thickBot="1">
      <c r="B29" s="91"/>
      <c r="C29" s="92"/>
      <c r="D29" s="92"/>
      <c r="E29" s="92"/>
      <c r="F29" s="92"/>
      <c r="G29" s="92"/>
      <c r="H29" s="92"/>
      <c r="I29" s="93"/>
    </row>
    <row r="30" spans="2:9" ht="16.5" thickTop="1">
      <c r="B30" s="307" t="s">
        <v>242</v>
      </c>
      <c r="C30" s="308"/>
      <c r="D30" s="308"/>
      <c r="E30" s="308"/>
      <c r="F30" s="308"/>
      <c r="G30" s="308"/>
      <c r="H30" s="308"/>
      <c r="I30" s="309"/>
    </row>
    <row r="31" spans="2:9">
      <c r="B31" s="73"/>
      <c r="C31" s="74" t="s">
        <v>243</v>
      </c>
      <c r="D31" s="75" t="s">
        <v>244</v>
      </c>
      <c r="E31" s="75" t="s">
        <v>245</v>
      </c>
      <c r="F31" s="76"/>
      <c r="G31" s="75" t="s">
        <v>246</v>
      </c>
      <c r="H31" s="75"/>
      <c r="I31" s="77"/>
    </row>
    <row r="32" spans="2:9">
      <c r="B32" s="73"/>
      <c r="C32" s="76" t="s">
        <v>247</v>
      </c>
      <c r="D32" s="76">
        <v>1.9199999999999998E-2</v>
      </c>
      <c r="E32" s="76" t="s">
        <v>248</v>
      </c>
      <c r="F32" s="76"/>
      <c r="G32" s="298" t="s">
        <v>249</v>
      </c>
      <c r="H32" s="298"/>
      <c r="I32" s="299"/>
    </row>
    <row r="33" spans="2:9">
      <c r="B33" s="73"/>
      <c r="C33" s="76"/>
      <c r="D33" s="76"/>
      <c r="E33" s="76"/>
      <c r="F33" s="76"/>
      <c r="G33" s="298"/>
      <c r="H33" s="298"/>
      <c r="I33" s="299"/>
    </row>
    <row r="34" spans="2:9" ht="15.75" thickBot="1">
      <c r="B34" s="78"/>
      <c r="C34" s="79"/>
      <c r="D34" s="79"/>
      <c r="E34" s="79"/>
      <c r="F34" s="79"/>
      <c r="G34" s="79"/>
      <c r="H34" s="79"/>
      <c r="I34" s="80"/>
    </row>
    <row r="35" spans="2:9" ht="16.5" thickTop="1">
      <c r="B35" s="310" t="s">
        <v>250</v>
      </c>
      <c r="C35" s="311"/>
      <c r="D35" s="311"/>
      <c r="E35" s="311"/>
      <c r="F35" s="311"/>
      <c r="G35" s="311"/>
      <c r="H35" s="311"/>
      <c r="I35" s="312"/>
    </row>
    <row r="36" spans="2:9">
      <c r="B36" s="81"/>
      <c r="C36" s="76"/>
      <c r="D36" s="82" t="s">
        <v>251</v>
      </c>
      <c r="E36" s="82" t="s">
        <v>252</v>
      </c>
      <c r="F36" s="293" t="s">
        <v>279</v>
      </c>
      <c r="G36" s="293"/>
      <c r="H36" s="293"/>
      <c r="I36" s="294"/>
    </row>
    <row r="37" spans="2:9">
      <c r="B37" s="366" t="s">
        <v>254</v>
      </c>
      <c r="C37" s="367"/>
      <c r="D37" s="293" t="s">
        <v>255</v>
      </c>
      <c r="E37" s="293"/>
      <c r="F37" s="293"/>
      <c r="G37" s="293"/>
      <c r="H37" s="293"/>
      <c r="I37" s="294"/>
    </row>
    <row r="38" spans="2:9">
      <c r="B38" s="73"/>
      <c r="C38" s="83" t="s">
        <v>256</v>
      </c>
      <c r="D38" s="84">
        <v>51.021532294688157</v>
      </c>
      <c r="E38" s="85" t="s">
        <v>257</v>
      </c>
      <c r="F38" s="289" t="s">
        <v>280</v>
      </c>
      <c r="G38" s="289"/>
      <c r="H38" s="289"/>
      <c r="I38" s="290"/>
    </row>
    <row r="39" spans="2:9">
      <c r="B39" s="73"/>
      <c r="C39" s="83" t="s">
        <v>259</v>
      </c>
      <c r="D39" s="84">
        <v>6515.78</v>
      </c>
      <c r="E39" s="85" t="s">
        <v>260</v>
      </c>
      <c r="F39" s="289" t="s">
        <v>281</v>
      </c>
      <c r="G39" s="289"/>
      <c r="H39" s="289"/>
      <c r="I39" s="290"/>
    </row>
    <row r="40" spans="2:9">
      <c r="B40" s="73"/>
      <c r="C40" s="83" t="s">
        <v>262</v>
      </c>
      <c r="D40" s="84">
        <v>28420.964770642204</v>
      </c>
      <c r="E40" s="86" t="s">
        <v>263</v>
      </c>
      <c r="F40" s="289" t="s">
        <v>282</v>
      </c>
      <c r="G40" s="289"/>
      <c r="H40" s="289"/>
      <c r="I40" s="290"/>
    </row>
    <row r="41" spans="2:9" ht="25.5">
      <c r="B41" s="73"/>
      <c r="C41" s="87" t="s">
        <v>265</v>
      </c>
      <c r="D41" s="84">
        <v>1.5885962338549504</v>
      </c>
      <c r="E41" s="85" t="s">
        <v>266</v>
      </c>
      <c r="F41" s="289" t="s">
        <v>280</v>
      </c>
      <c r="G41" s="289"/>
      <c r="H41" s="289"/>
      <c r="I41" s="290"/>
    </row>
    <row r="42" spans="2:9">
      <c r="B42" s="73"/>
      <c r="C42" s="87" t="s">
        <v>268</v>
      </c>
      <c r="D42" s="84">
        <v>0.69246502501369656</v>
      </c>
      <c r="E42" s="85" t="s">
        <v>269</v>
      </c>
      <c r="F42" s="289" t="s">
        <v>280</v>
      </c>
      <c r="G42" s="289"/>
      <c r="H42" s="289"/>
      <c r="I42" s="290"/>
    </row>
    <row r="43" spans="2:9">
      <c r="B43" s="73"/>
      <c r="C43" s="87" t="s">
        <v>270</v>
      </c>
      <c r="D43" s="84">
        <v>171.95535900560699</v>
      </c>
      <c r="E43" s="85" t="s">
        <v>271</v>
      </c>
      <c r="F43" s="289" t="s">
        <v>280</v>
      </c>
      <c r="G43" s="289"/>
      <c r="H43" s="289"/>
      <c r="I43" s="290"/>
    </row>
    <row r="44" spans="2:9">
      <c r="B44" s="73"/>
      <c r="C44" s="87" t="s">
        <v>272</v>
      </c>
      <c r="D44" s="84">
        <v>76.863617776520286</v>
      </c>
      <c r="E44" s="85" t="s">
        <v>271</v>
      </c>
      <c r="F44" s="289" t="s">
        <v>280</v>
      </c>
      <c r="G44" s="289"/>
      <c r="H44" s="289"/>
      <c r="I44" s="290"/>
    </row>
    <row r="45" spans="2:9" ht="15.75" thickBot="1">
      <c r="B45" s="78"/>
      <c r="C45" s="88" t="s">
        <v>273</v>
      </c>
      <c r="D45" s="89">
        <v>609.1</v>
      </c>
      <c r="E45" s="90" t="s">
        <v>274</v>
      </c>
      <c r="F45" s="291" t="s">
        <v>280</v>
      </c>
      <c r="G45" s="291"/>
      <c r="H45" s="291"/>
      <c r="I45" s="292"/>
    </row>
    <row r="46" spans="2:9" ht="15.75" thickTop="1"/>
  </sheetData>
  <sheetProtection algorithmName="SHA-512" hashValue="ETNwzp+M3CiAv3jmsKs9lfi/fULePLWf92TcR7KlwAhYjeA9hG8xygj4s1TxaDnCEAGm0EjAwh4hOL6l4uciWg==" saltValue="OAAhp5XYLY5fn82Y6wYhVQ==" spinCount="100000" sheet="1" objects="1" scenarios="1"/>
  <mergeCells count="34">
    <mergeCell ref="F17:I17"/>
    <mergeCell ref="G11:I12"/>
    <mergeCell ref="B14:I14"/>
    <mergeCell ref="F15:I15"/>
    <mergeCell ref="B16:C16"/>
    <mergeCell ref="D16:E16"/>
    <mergeCell ref="F16:I16"/>
    <mergeCell ref="F21:I21"/>
    <mergeCell ref="F22:I22"/>
    <mergeCell ref="F23:I23"/>
    <mergeCell ref="F40:I40"/>
    <mergeCell ref="F41:I41"/>
    <mergeCell ref="C25:I25"/>
    <mergeCell ref="B30:I30"/>
    <mergeCell ref="B28:I28"/>
    <mergeCell ref="B35:I35"/>
    <mergeCell ref="F39:I39"/>
    <mergeCell ref="F38:I38"/>
    <mergeCell ref="H2:L2"/>
    <mergeCell ref="F42:I42"/>
    <mergeCell ref="F43:I43"/>
    <mergeCell ref="F45:I45"/>
    <mergeCell ref="F36:I36"/>
    <mergeCell ref="F44:I44"/>
    <mergeCell ref="B7:I7"/>
    <mergeCell ref="B9:I9"/>
    <mergeCell ref="B37:C37"/>
    <mergeCell ref="F37:I37"/>
    <mergeCell ref="G32:I33"/>
    <mergeCell ref="D37:E37"/>
    <mergeCell ref="F24:I24"/>
    <mergeCell ref="F18:I18"/>
    <mergeCell ref="F19:I19"/>
    <mergeCell ref="F20:I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c r="A1" s="324" t="s">
        <v>283</v>
      </c>
      <c r="B1" s="324"/>
      <c r="C1" s="324"/>
      <c r="D1" s="324"/>
      <c r="E1" s="324"/>
      <c r="F1" s="324"/>
      <c r="G1" s="325"/>
    </row>
    <row r="2" spans="1:7" s="24" customFormat="1" ht="18">
      <c r="A2" s="29" t="s">
        <v>284</v>
      </c>
      <c r="B2" s="33"/>
      <c r="C2" s="33"/>
      <c r="D2" s="33"/>
      <c r="E2" s="33"/>
      <c r="F2" s="29"/>
      <c r="G2" s="34"/>
    </row>
    <row r="3" spans="1:7" s="4" customFormat="1">
      <c r="A3" s="6" t="s">
        <v>70</v>
      </c>
      <c r="B3" s="253" t="s">
        <v>285</v>
      </c>
      <c r="C3" s="254"/>
      <c r="D3" s="254"/>
      <c r="E3" s="255"/>
      <c r="F3" s="42" t="s">
        <v>150</v>
      </c>
      <c r="G3" s="6" t="s">
        <v>286</v>
      </c>
    </row>
    <row r="4" spans="1:7" s="4" customFormat="1">
      <c r="A4" s="6"/>
      <c r="B4" s="42" t="s">
        <v>287</v>
      </c>
      <c r="C4" s="42" t="s">
        <v>287</v>
      </c>
      <c r="D4" s="42" t="s">
        <v>287</v>
      </c>
      <c r="E4" s="42" t="s">
        <v>287</v>
      </c>
      <c r="F4" s="42"/>
      <c r="G4" s="6"/>
    </row>
    <row r="5" spans="1:7" ht="137.25" customHeight="1">
      <c r="A5" s="45" t="s">
        <v>288</v>
      </c>
      <c r="B5" s="8"/>
      <c r="C5" s="8"/>
      <c r="D5" s="8"/>
      <c r="E5" s="8"/>
      <c r="F5" s="17" t="s">
        <v>289</v>
      </c>
      <c r="G5" s="7" t="s">
        <v>290</v>
      </c>
    </row>
    <row r="6" spans="1:7" ht="121.5" customHeight="1">
      <c r="A6" s="45" t="s">
        <v>158</v>
      </c>
      <c r="B6" s="8"/>
      <c r="C6" s="8"/>
      <c r="D6" s="8"/>
      <c r="E6" s="8"/>
      <c r="F6" s="7" t="s">
        <v>291</v>
      </c>
      <c r="G6" s="7" t="s">
        <v>292</v>
      </c>
    </row>
    <row r="7" spans="1:7" ht="233.25" customHeight="1">
      <c r="A7" s="45" t="s">
        <v>293</v>
      </c>
      <c r="B7" s="8"/>
      <c r="C7" s="8"/>
      <c r="D7" s="8"/>
      <c r="E7" s="8"/>
      <c r="F7" s="17" t="s">
        <v>294</v>
      </c>
      <c r="G7" s="7" t="s">
        <v>295</v>
      </c>
    </row>
    <row r="8" spans="1:7" ht="248.25" customHeight="1">
      <c r="A8" s="45" t="s">
        <v>164</v>
      </c>
      <c r="B8" s="8"/>
      <c r="C8" s="8"/>
      <c r="D8" s="8"/>
      <c r="E8" s="8"/>
      <c r="F8" s="17" t="s">
        <v>296</v>
      </c>
      <c r="G8" s="7" t="s">
        <v>297</v>
      </c>
    </row>
    <row r="9" spans="1:7" ht="73.5" customHeight="1">
      <c r="A9" s="45" t="s">
        <v>167</v>
      </c>
      <c r="B9" s="8"/>
      <c r="C9" s="8"/>
      <c r="D9" s="8"/>
      <c r="E9" s="8"/>
      <c r="F9" s="7" t="s">
        <v>168</v>
      </c>
      <c r="G9" s="7" t="s">
        <v>169</v>
      </c>
    </row>
    <row r="10" spans="1:7" ht="36" customHeight="1">
      <c r="A10" s="45" t="s">
        <v>170</v>
      </c>
      <c r="B10" s="8"/>
      <c r="C10" s="8"/>
      <c r="D10" s="8"/>
      <c r="E10" s="8"/>
      <c r="F10" s="7" t="s">
        <v>171</v>
      </c>
      <c r="G10" s="7" t="s">
        <v>172</v>
      </c>
    </row>
    <row r="11" spans="1:7" ht="110.25" customHeight="1">
      <c r="A11" s="45" t="s">
        <v>173</v>
      </c>
      <c r="B11" s="8"/>
      <c r="C11" s="8"/>
      <c r="D11" s="8"/>
      <c r="E11" s="8"/>
      <c r="F11" s="7" t="s">
        <v>174</v>
      </c>
      <c r="G11" s="7" t="s">
        <v>298</v>
      </c>
    </row>
    <row r="12" spans="1:7" ht="51.75" customHeight="1">
      <c r="A12" s="45" t="s">
        <v>176</v>
      </c>
      <c r="B12" s="8"/>
      <c r="C12" s="8"/>
      <c r="D12" s="8"/>
      <c r="E12" s="8"/>
      <c r="F12" s="7" t="s">
        <v>177</v>
      </c>
      <c r="G12" s="7" t="s">
        <v>178</v>
      </c>
    </row>
    <row r="13" spans="1:7" ht="90.75" customHeight="1">
      <c r="A13" s="45" t="s">
        <v>182</v>
      </c>
      <c r="B13" s="8"/>
      <c r="C13" s="8"/>
      <c r="D13" s="8"/>
      <c r="E13" s="8"/>
      <c r="F13" s="7" t="s">
        <v>183</v>
      </c>
      <c r="G13" s="7" t="s">
        <v>299</v>
      </c>
    </row>
    <row r="14" spans="1:7">
      <c r="A14" s="6" t="s">
        <v>300</v>
      </c>
      <c r="B14" s="8"/>
      <c r="C14" s="8"/>
      <c r="D14" s="8"/>
      <c r="E14" s="8"/>
    </row>
    <row r="15" spans="1:7">
      <c r="G15" s="5"/>
    </row>
    <row r="16" spans="1:7" ht="18">
      <c r="A16" s="29" t="s">
        <v>301</v>
      </c>
      <c r="B16" s="32"/>
      <c r="C16" s="32"/>
      <c r="D16" s="32"/>
      <c r="E16" s="32"/>
      <c r="F16" s="30"/>
      <c r="G16" s="31"/>
    </row>
    <row r="17" spans="1:7" s="4" customFormat="1">
      <c r="A17" s="6" t="s">
        <v>70</v>
      </c>
      <c r="B17" s="253" t="s">
        <v>285</v>
      </c>
      <c r="C17" s="254"/>
      <c r="D17" s="254"/>
      <c r="E17" s="255"/>
      <c r="F17" s="42" t="s">
        <v>302</v>
      </c>
      <c r="G17" s="6" t="s">
        <v>303</v>
      </c>
    </row>
    <row r="18" spans="1:7" ht="39.75" customHeight="1">
      <c r="A18" s="45" t="s">
        <v>72</v>
      </c>
      <c r="B18" s="8"/>
      <c r="C18" s="8"/>
      <c r="D18" s="8"/>
      <c r="E18" s="8"/>
      <c r="F18" s="16" t="s">
        <v>304</v>
      </c>
      <c r="G18" s="45" t="s">
        <v>305</v>
      </c>
    </row>
    <row r="19" spans="1:7">
      <c r="A19" s="6" t="s">
        <v>306</v>
      </c>
      <c r="B19" s="8"/>
      <c r="C19" s="8"/>
      <c r="D19" s="8"/>
      <c r="E19" s="8"/>
    </row>
    <row r="21" spans="1:7" ht="18">
      <c r="A21" s="29" t="s">
        <v>307</v>
      </c>
      <c r="B21" s="30"/>
      <c r="C21" s="30"/>
      <c r="D21" s="30"/>
      <c r="E21" s="30"/>
    </row>
    <row r="22" spans="1:7" ht="25.5">
      <c r="A22" s="6" t="s">
        <v>308</v>
      </c>
      <c r="B22" s="8"/>
      <c r="C22" s="8"/>
      <c r="D22" s="8"/>
      <c r="E22" s="8"/>
    </row>
    <row r="24" spans="1:7" ht="18">
      <c r="A24" s="29" t="s">
        <v>309</v>
      </c>
      <c r="B24" s="30"/>
      <c r="C24" s="30"/>
      <c r="D24" s="30"/>
      <c r="E24" s="30"/>
      <c r="F24" s="30"/>
    </row>
    <row r="25" spans="1:7">
      <c r="A25" s="6" t="s">
        <v>310</v>
      </c>
      <c r="B25" s="253" t="s">
        <v>311</v>
      </c>
      <c r="C25" s="254"/>
      <c r="D25" s="254"/>
      <c r="E25" s="255"/>
      <c r="F25" s="42" t="s">
        <v>62</v>
      </c>
    </row>
    <row r="26" spans="1:7" ht="51.75" customHeight="1">
      <c r="A26" s="18" t="s">
        <v>312</v>
      </c>
      <c r="B26" s="9"/>
      <c r="C26" s="9"/>
      <c r="D26" s="9"/>
      <c r="E26" s="9"/>
      <c r="F26" s="45" t="s">
        <v>313</v>
      </c>
    </row>
    <row r="27" spans="1:7" ht="69" customHeight="1">
      <c r="A27" s="45" t="s">
        <v>314</v>
      </c>
      <c r="B27" s="9"/>
      <c r="C27" s="9"/>
      <c r="D27" s="9"/>
      <c r="E27" s="9"/>
      <c r="F27" s="45" t="s">
        <v>111</v>
      </c>
    </row>
    <row r="28" spans="1:7" ht="39" customHeight="1">
      <c r="A28" s="45" t="s">
        <v>315</v>
      </c>
      <c r="B28" s="9"/>
      <c r="C28" s="9"/>
      <c r="D28" s="9"/>
      <c r="E28" s="9"/>
      <c r="F28" s="45" t="s">
        <v>316</v>
      </c>
    </row>
    <row r="29" spans="1:7" ht="51.75" customHeight="1">
      <c r="A29" s="45" t="s">
        <v>317</v>
      </c>
      <c r="B29" s="9"/>
      <c r="C29" s="9"/>
      <c r="D29" s="9"/>
      <c r="E29" s="9"/>
      <c r="F29" s="45" t="s">
        <v>318</v>
      </c>
    </row>
    <row r="30" spans="1:7" ht="72" customHeight="1">
      <c r="A30" s="45" t="s">
        <v>319</v>
      </c>
      <c r="B30" s="9"/>
      <c r="C30" s="9"/>
      <c r="D30" s="9"/>
      <c r="E30" s="9"/>
      <c r="F30" s="45" t="s">
        <v>320</v>
      </c>
    </row>
    <row r="31" spans="1:7" ht="40.5" customHeight="1">
      <c r="A31" s="45" t="s">
        <v>321</v>
      </c>
      <c r="B31" s="9"/>
      <c r="C31" s="9"/>
      <c r="D31" s="9"/>
      <c r="E31" s="9"/>
      <c r="F31" s="45" t="s">
        <v>322</v>
      </c>
    </row>
    <row r="32" spans="1:7" ht="66" customHeight="1">
      <c r="A32" s="45" t="s">
        <v>120</v>
      </c>
      <c r="B32" s="9"/>
      <c r="C32" s="9"/>
      <c r="D32" s="9"/>
      <c r="E32" s="9"/>
      <c r="F32" s="45" t="s">
        <v>323</v>
      </c>
    </row>
    <row r="33" spans="1:10" ht="36.75" customHeight="1">
      <c r="A33" s="45" t="s">
        <v>122</v>
      </c>
      <c r="B33" s="9"/>
      <c r="C33" s="9"/>
      <c r="D33" s="9"/>
      <c r="E33" s="9"/>
      <c r="F33" s="45" t="s">
        <v>324</v>
      </c>
    </row>
    <row r="34" spans="1:10" ht="49.5" customHeight="1">
      <c r="A34" s="20" t="s">
        <v>325</v>
      </c>
      <c r="B34" s="320"/>
      <c r="C34" s="321"/>
      <c r="D34" s="321"/>
      <c r="E34" s="322"/>
      <c r="F34" s="45" t="s">
        <v>326</v>
      </c>
    </row>
    <row r="36" spans="1:10" ht="18">
      <c r="A36" s="29" t="s">
        <v>327</v>
      </c>
      <c r="B36" s="30"/>
      <c r="C36" s="30"/>
      <c r="D36" s="30"/>
      <c r="E36" s="30"/>
      <c r="F36" s="30"/>
      <c r="G36" s="31"/>
    </row>
    <row r="37" spans="1:10">
      <c r="A37" s="6" t="s">
        <v>328</v>
      </c>
      <c r="B37" s="327" t="s">
        <v>311</v>
      </c>
      <c r="C37" s="328"/>
      <c r="D37" s="328"/>
      <c r="E37" s="329"/>
      <c r="F37" s="348" t="s">
        <v>62</v>
      </c>
      <c r="G37" s="368"/>
    </row>
    <row r="38" spans="1:10" ht="39" customHeight="1">
      <c r="A38" s="45" t="s">
        <v>130</v>
      </c>
      <c r="B38" s="9"/>
      <c r="C38" s="9"/>
      <c r="D38" s="9"/>
      <c r="E38" s="9"/>
      <c r="F38" s="318" t="s">
        <v>329</v>
      </c>
      <c r="G38" s="319"/>
    </row>
    <row r="39" spans="1:10" ht="36" customHeight="1">
      <c r="A39" s="45" t="s">
        <v>330</v>
      </c>
      <c r="B39" s="9"/>
      <c r="C39" s="9"/>
      <c r="D39" s="9"/>
      <c r="E39" s="9"/>
      <c r="F39" s="318" t="s">
        <v>331</v>
      </c>
      <c r="G39" s="319"/>
    </row>
    <row r="40" spans="1:10" ht="24.75" customHeight="1">
      <c r="A40" s="45" t="s">
        <v>332</v>
      </c>
      <c r="B40" s="9"/>
      <c r="C40" s="9"/>
      <c r="D40" s="9"/>
      <c r="E40" s="9"/>
      <c r="F40" s="318" t="s">
        <v>333</v>
      </c>
      <c r="G40" s="319"/>
    </row>
    <row r="41" spans="1:10" ht="23.25" customHeight="1">
      <c r="A41" s="20" t="s">
        <v>334</v>
      </c>
      <c r="B41" s="320"/>
      <c r="C41" s="321"/>
      <c r="D41" s="321"/>
      <c r="E41" s="322"/>
      <c r="F41" s="318" t="s">
        <v>335</v>
      </c>
      <c r="G41" s="319"/>
    </row>
    <row r="43" spans="1:10" ht="18">
      <c r="A43" s="29" t="s">
        <v>336</v>
      </c>
      <c r="B43" s="30"/>
      <c r="C43" s="30"/>
      <c r="D43" s="30"/>
      <c r="E43" s="30"/>
      <c r="F43" s="12"/>
      <c r="G43" s="11"/>
    </row>
    <row r="44" spans="1:10" ht="15">
      <c r="A44" s="2" t="s">
        <v>310</v>
      </c>
      <c r="B44" s="330" t="s">
        <v>337</v>
      </c>
      <c r="C44" s="331"/>
      <c r="D44" s="331"/>
      <c r="E44" s="331"/>
      <c r="F44" s="369" t="s">
        <v>142</v>
      </c>
      <c r="G44" s="370"/>
    </row>
    <row r="45" spans="1:10" ht="78.75" customHeight="1">
      <c r="A45" s="45" t="s">
        <v>338</v>
      </c>
      <c r="B45" s="9"/>
      <c r="C45" s="9"/>
      <c r="D45" s="9"/>
      <c r="E45" s="44"/>
      <c r="F45" s="279" t="s">
        <v>339</v>
      </c>
      <c r="G45" s="370"/>
    </row>
    <row r="46" spans="1:10" ht="67.5" customHeight="1">
      <c r="A46" s="45" t="s">
        <v>340</v>
      </c>
      <c r="B46" s="320"/>
      <c r="C46" s="321"/>
      <c r="D46" s="321"/>
      <c r="E46" s="321"/>
      <c r="F46" s="279" t="s">
        <v>341</v>
      </c>
      <c r="G46" s="370"/>
    </row>
    <row r="47" spans="1:10" ht="15">
      <c r="F47"/>
      <c r="G47"/>
      <c r="H47"/>
      <c r="I47"/>
      <c r="J47"/>
    </row>
    <row r="48" spans="1:10" ht="15">
      <c r="F48"/>
      <c r="G48"/>
      <c r="H48"/>
      <c r="I48"/>
      <c r="J48"/>
    </row>
    <row r="49" spans="1:10" ht="15">
      <c r="F49"/>
      <c r="G49"/>
      <c r="H49"/>
      <c r="I49"/>
      <c r="J49"/>
    </row>
    <row r="50" spans="1:10" ht="18">
      <c r="A50" s="26" t="s">
        <v>342</v>
      </c>
      <c r="B50" s="27"/>
      <c r="C50" s="27"/>
      <c r="D50" s="27"/>
      <c r="E50" s="27"/>
    </row>
    <row r="51" spans="1:10" ht="17.25" customHeight="1">
      <c r="A51" s="326" t="s">
        <v>343</v>
      </c>
      <c r="B51" s="326"/>
      <c r="C51" s="326"/>
      <c r="D51" s="326"/>
      <c r="E51" s="326"/>
      <c r="F51" s="10"/>
    </row>
    <row r="52" spans="1:10" ht="16.5" customHeight="1">
      <c r="A52" s="326"/>
      <c r="B52" s="326"/>
      <c r="C52" s="326"/>
      <c r="D52" s="326"/>
      <c r="E52" s="326"/>
    </row>
    <row r="53" spans="1:10">
      <c r="A53" s="6" t="s">
        <v>219</v>
      </c>
      <c r="B53" s="43" t="s">
        <v>220</v>
      </c>
      <c r="C53" s="371" t="s">
        <v>62</v>
      </c>
      <c r="D53" s="372"/>
      <c r="E53" s="373"/>
    </row>
    <row r="54" spans="1:10" ht="33" customHeight="1">
      <c r="A54" s="45" t="s">
        <v>344</v>
      </c>
      <c r="B54" s="35"/>
      <c r="C54" s="323" t="s">
        <v>345</v>
      </c>
      <c r="D54" s="323"/>
      <c r="E54" s="323"/>
    </row>
    <row r="55" spans="1:10" ht="33" customHeight="1">
      <c r="A55" s="45" t="s">
        <v>346</v>
      </c>
      <c r="B55" s="35"/>
      <c r="C55" s="323" t="s">
        <v>347</v>
      </c>
      <c r="D55" s="323"/>
      <c r="E55" s="323"/>
    </row>
    <row r="56" spans="1:10" ht="33" customHeight="1">
      <c r="A56" s="45" t="s">
        <v>348</v>
      </c>
      <c r="B56" s="35"/>
      <c r="C56" s="323" t="s">
        <v>349</v>
      </c>
      <c r="D56" s="323"/>
      <c r="E56" s="323"/>
    </row>
    <row r="57" spans="1:10" ht="30" customHeight="1">
      <c r="A57" s="45" t="s">
        <v>350</v>
      </c>
      <c r="B57" s="35"/>
      <c r="C57" s="323" t="s">
        <v>351</v>
      </c>
      <c r="D57" s="323"/>
      <c r="E57" s="323"/>
    </row>
    <row r="58" spans="1:10" ht="30" customHeight="1">
      <c r="A58" s="45" t="s">
        <v>352</v>
      </c>
      <c r="B58" s="35"/>
      <c r="C58" s="323" t="s">
        <v>353</v>
      </c>
      <c r="D58" s="323"/>
      <c r="E58" s="323"/>
    </row>
    <row r="59" spans="1:10" ht="33" customHeight="1">
      <c r="A59" s="45" t="s">
        <v>319</v>
      </c>
      <c r="B59" s="35"/>
      <c r="C59" s="323" t="s">
        <v>354</v>
      </c>
      <c r="D59" s="323"/>
      <c r="E59" s="323"/>
    </row>
    <row r="60" spans="1:10" ht="34.5" customHeight="1">
      <c r="A60" s="45" t="s">
        <v>120</v>
      </c>
      <c r="B60" s="35"/>
      <c r="C60" s="323" t="s">
        <v>355</v>
      </c>
      <c r="D60" s="323"/>
      <c r="E60" s="323"/>
    </row>
    <row r="61" spans="1:10" ht="37.5" customHeight="1">
      <c r="A61" s="45" t="s">
        <v>356</v>
      </c>
      <c r="B61" s="35"/>
      <c r="C61" s="323" t="s">
        <v>357</v>
      </c>
      <c r="D61" s="323"/>
      <c r="E61" s="323"/>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c r="A1" s="324" t="s">
        <v>283</v>
      </c>
      <c r="B1" s="324"/>
      <c r="C1" s="324"/>
      <c r="D1" s="324"/>
      <c r="E1" s="324"/>
      <c r="F1" s="324"/>
      <c r="G1" s="325"/>
    </row>
    <row r="2" spans="1:7" s="24" customFormat="1" ht="18">
      <c r="A2" s="29" t="s">
        <v>358</v>
      </c>
      <c r="B2" s="33"/>
      <c r="C2" s="33"/>
      <c r="D2" s="33"/>
      <c r="E2" s="33"/>
      <c r="F2" s="29"/>
      <c r="G2" s="34"/>
    </row>
    <row r="3" spans="1:7" s="4" customFormat="1">
      <c r="A3" s="6" t="s">
        <v>70</v>
      </c>
      <c r="B3" s="253" t="s">
        <v>285</v>
      </c>
      <c r="C3" s="254"/>
      <c r="D3" s="254"/>
      <c r="E3" s="255"/>
      <c r="F3" s="42" t="s">
        <v>150</v>
      </c>
      <c r="G3" s="6" t="s">
        <v>286</v>
      </c>
    </row>
    <row r="4" spans="1:7" s="4" customFormat="1">
      <c r="A4" s="6"/>
      <c r="B4" s="42" t="s">
        <v>287</v>
      </c>
      <c r="C4" s="42" t="s">
        <v>287</v>
      </c>
      <c r="D4" s="42" t="s">
        <v>287</v>
      </c>
      <c r="E4" s="42" t="s">
        <v>287</v>
      </c>
      <c r="F4" s="42"/>
      <c r="G4" s="6"/>
    </row>
    <row r="5" spans="1:7" ht="153">
      <c r="A5" s="45" t="s">
        <v>359</v>
      </c>
      <c r="B5" s="8"/>
      <c r="C5" s="8"/>
      <c r="D5" s="8"/>
      <c r="E5" s="8"/>
      <c r="F5" s="17" t="s">
        <v>289</v>
      </c>
      <c r="G5" s="7" t="s">
        <v>360</v>
      </c>
    </row>
    <row r="6" spans="1:7" ht="140.25">
      <c r="A6" s="45" t="s">
        <v>288</v>
      </c>
      <c r="B6" s="8"/>
      <c r="C6" s="8"/>
      <c r="D6" s="8"/>
      <c r="E6" s="8"/>
      <c r="F6" s="17" t="s">
        <v>361</v>
      </c>
      <c r="G6" s="17" t="s">
        <v>362</v>
      </c>
    </row>
    <row r="7" spans="1:7" ht="108.75" customHeight="1">
      <c r="A7" s="45" t="s">
        <v>158</v>
      </c>
      <c r="B7" s="8"/>
      <c r="C7" s="8"/>
      <c r="D7" s="8"/>
      <c r="E7" s="8"/>
      <c r="F7" s="17" t="s">
        <v>363</v>
      </c>
      <c r="G7" s="17" t="s">
        <v>292</v>
      </c>
    </row>
    <row r="8" spans="1:7" ht="191.25">
      <c r="A8" s="45" t="s">
        <v>293</v>
      </c>
      <c r="B8" s="8"/>
      <c r="C8" s="8"/>
      <c r="D8" s="8"/>
      <c r="E8" s="8"/>
      <c r="F8" s="17" t="s">
        <v>364</v>
      </c>
      <c r="G8" s="17" t="s">
        <v>365</v>
      </c>
    </row>
    <row r="9" spans="1:7" ht="204">
      <c r="A9" s="45" t="s">
        <v>164</v>
      </c>
      <c r="B9" s="8"/>
      <c r="C9" s="8"/>
      <c r="D9" s="8"/>
      <c r="E9" s="8"/>
      <c r="F9" s="17" t="s">
        <v>366</v>
      </c>
      <c r="G9" s="17" t="s">
        <v>367</v>
      </c>
    </row>
    <row r="10" spans="1:7" ht="204">
      <c r="A10" s="45" t="s">
        <v>173</v>
      </c>
      <c r="B10" s="8"/>
      <c r="C10" s="8"/>
      <c r="D10" s="8"/>
      <c r="E10" s="8"/>
      <c r="F10" s="7" t="s">
        <v>174</v>
      </c>
      <c r="G10" s="7" t="s">
        <v>368</v>
      </c>
    </row>
    <row r="11" spans="1:7" ht="38.25">
      <c r="A11" s="45" t="s">
        <v>176</v>
      </c>
      <c r="B11" s="8"/>
      <c r="C11" s="8"/>
      <c r="D11" s="8"/>
      <c r="E11" s="8"/>
      <c r="F11" s="7" t="s">
        <v>369</v>
      </c>
      <c r="G11" s="7" t="s">
        <v>178</v>
      </c>
    </row>
    <row r="12" spans="1:7" ht="25.5">
      <c r="A12" s="45" t="s">
        <v>182</v>
      </c>
      <c r="B12" s="8"/>
      <c r="C12" s="8"/>
      <c r="D12" s="8"/>
      <c r="E12" s="8"/>
      <c r="F12" s="7" t="s">
        <v>183</v>
      </c>
      <c r="G12" s="7" t="s">
        <v>370</v>
      </c>
    </row>
    <row r="13" spans="1:7" ht="102">
      <c r="A13" s="45" t="s">
        <v>371</v>
      </c>
      <c r="B13" s="8"/>
      <c r="C13" s="8"/>
      <c r="D13" s="8"/>
      <c r="E13" s="8"/>
      <c r="F13" s="7" t="s">
        <v>372</v>
      </c>
      <c r="G13" s="7" t="s">
        <v>373</v>
      </c>
    </row>
    <row r="14" spans="1:7">
      <c r="A14" s="6" t="s">
        <v>300</v>
      </c>
      <c r="B14" s="8"/>
      <c r="C14" s="8"/>
      <c r="D14" s="8"/>
      <c r="E14" s="8"/>
    </row>
    <row r="15" spans="1:7">
      <c r="G15" s="5"/>
    </row>
    <row r="16" spans="1:7" ht="18">
      <c r="A16" s="29" t="s">
        <v>374</v>
      </c>
      <c r="B16" s="32"/>
      <c r="C16" s="32"/>
      <c r="D16" s="32"/>
      <c r="E16" s="32"/>
      <c r="F16" s="30"/>
      <c r="G16" s="31"/>
    </row>
    <row r="17" spans="1:7" s="4" customFormat="1">
      <c r="A17" s="6" t="s">
        <v>70</v>
      </c>
      <c r="B17" s="316" t="s">
        <v>285</v>
      </c>
      <c r="C17" s="316"/>
      <c r="D17" s="316"/>
      <c r="E17" s="316"/>
      <c r="F17" s="42" t="s">
        <v>302</v>
      </c>
      <c r="G17" s="6" t="s">
        <v>303</v>
      </c>
    </row>
    <row r="18" spans="1:7" ht="89.25">
      <c r="A18" s="45" t="s">
        <v>76</v>
      </c>
      <c r="B18" s="8"/>
      <c r="C18" s="8"/>
      <c r="D18" s="8"/>
      <c r="E18" s="8"/>
      <c r="F18" s="17" t="s">
        <v>375</v>
      </c>
      <c r="G18" s="21" t="s">
        <v>376</v>
      </c>
    </row>
    <row r="19" spans="1:7" ht="76.5">
      <c r="A19" s="45" t="s">
        <v>377</v>
      </c>
      <c r="B19" s="8"/>
      <c r="C19" s="8"/>
      <c r="D19" s="8"/>
      <c r="E19" s="8"/>
      <c r="F19" s="17" t="s">
        <v>378</v>
      </c>
      <c r="G19" s="21" t="s">
        <v>379</v>
      </c>
    </row>
    <row r="20" spans="1:7">
      <c r="A20" s="45" t="s">
        <v>380</v>
      </c>
      <c r="B20" s="8"/>
      <c r="C20" s="8"/>
      <c r="D20" s="8"/>
      <c r="E20" s="8"/>
      <c r="F20" s="7" t="s">
        <v>381</v>
      </c>
      <c r="G20" s="21" t="s">
        <v>382</v>
      </c>
    </row>
    <row r="21" spans="1:7">
      <c r="A21" s="45" t="s">
        <v>383</v>
      </c>
      <c r="B21" s="8"/>
      <c r="C21" s="8"/>
      <c r="D21" s="8"/>
      <c r="E21" s="8"/>
      <c r="F21" s="7" t="s">
        <v>384</v>
      </c>
      <c r="G21" s="21" t="s">
        <v>385</v>
      </c>
    </row>
    <row r="22" spans="1:7">
      <c r="A22" s="6" t="s">
        <v>306</v>
      </c>
      <c r="B22" s="8"/>
      <c r="C22" s="8"/>
      <c r="D22" s="8"/>
      <c r="E22" s="8"/>
    </row>
    <row r="24" spans="1:7" ht="18">
      <c r="A24" s="29" t="s">
        <v>386</v>
      </c>
      <c r="B24" s="30"/>
      <c r="C24" s="30"/>
      <c r="D24" s="30"/>
      <c r="E24" s="30"/>
    </row>
    <row r="25" spans="1:7" ht="25.5">
      <c r="A25" s="6" t="s">
        <v>387</v>
      </c>
      <c r="B25" s="8"/>
      <c r="C25" s="8"/>
      <c r="D25" s="8"/>
      <c r="E25" s="8"/>
    </row>
    <row r="27" spans="1:7" ht="18">
      <c r="A27" s="29" t="s">
        <v>388</v>
      </c>
      <c r="B27" s="30"/>
      <c r="C27" s="30"/>
      <c r="D27" s="30"/>
      <c r="E27" s="30"/>
      <c r="F27" s="30"/>
    </row>
    <row r="28" spans="1:7" ht="12.95" customHeight="1">
      <c r="A28" s="22" t="s">
        <v>389</v>
      </c>
      <c r="B28" s="338" t="s">
        <v>311</v>
      </c>
      <c r="C28" s="339"/>
      <c r="D28" s="339"/>
      <c r="E28" s="340"/>
      <c r="F28" s="36" t="s">
        <v>62</v>
      </c>
    </row>
    <row r="29" spans="1:7" ht="38.25">
      <c r="A29" s="20" t="s">
        <v>390</v>
      </c>
      <c r="B29" s="374"/>
      <c r="C29" s="375"/>
      <c r="D29" s="375"/>
      <c r="E29" s="375"/>
      <c r="F29" s="47" t="s">
        <v>391</v>
      </c>
    </row>
    <row r="31" spans="1:7" ht="18">
      <c r="A31" s="29" t="s">
        <v>392</v>
      </c>
      <c r="B31" s="30"/>
      <c r="C31" s="30"/>
      <c r="D31" s="30"/>
      <c r="E31" s="30"/>
      <c r="F31" s="30"/>
      <c r="G31" s="31"/>
    </row>
    <row r="32" spans="1:7">
      <c r="A32" s="6" t="s">
        <v>393</v>
      </c>
      <c r="B32" s="334" t="s">
        <v>311</v>
      </c>
      <c r="C32" s="335"/>
      <c r="D32" s="335"/>
      <c r="E32" s="336"/>
      <c r="F32" s="369" t="s">
        <v>62</v>
      </c>
      <c r="G32" s="369"/>
    </row>
    <row r="33" spans="1:10" ht="27" customHeight="1">
      <c r="A33" s="45" t="s">
        <v>130</v>
      </c>
      <c r="B33" s="8"/>
      <c r="C33" s="8"/>
      <c r="D33" s="8"/>
      <c r="E33" s="8"/>
      <c r="F33" s="263" t="s">
        <v>394</v>
      </c>
      <c r="G33" s="332"/>
    </row>
    <row r="34" spans="1:10" ht="33" customHeight="1">
      <c r="A34" s="45" t="s">
        <v>330</v>
      </c>
      <c r="B34" s="8"/>
      <c r="C34" s="8"/>
      <c r="D34" s="8"/>
      <c r="E34" s="8"/>
      <c r="F34" s="263" t="s">
        <v>395</v>
      </c>
      <c r="G34" s="332"/>
    </row>
    <row r="35" spans="1:10" ht="18" customHeight="1">
      <c r="A35" s="45" t="s">
        <v>332</v>
      </c>
      <c r="B35" s="8"/>
      <c r="C35" s="8"/>
      <c r="D35" s="8"/>
      <c r="E35" s="8"/>
      <c r="F35" s="263" t="s">
        <v>396</v>
      </c>
      <c r="G35" s="332"/>
    </row>
    <row r="36" spans="1:10" ht="29.1" customHeight="1">
      <c r="A36" s="20" t="s">
        <v>334</v>
      </c>
      <c r="B36" s="374"/>
      <c r="C36" s="375"/>
      <c r="D36" s="375"/>
      <c r="E36" s="376"/>
      <c r="F36" s="263" t="s">
        <v>397</v>
      </c>
      <c r="G36" s="332"/>
    </row>
    <row r="38" spans="1:10" ht="18">
      <c r="A38" s="29" t="s">
        <v>398</v>
      </c>
      <c r="B38" s="30"/>
      <c r="C38" s="30"/>
      <c r="D38" s="30"/>
      <c r="E38" s="30"/>
      <c r="F38" s="30"/>
    </row>
    <row r="39" spans="1:10" ht="12.95" customHeight="1">
      <c r="A39" s="2" t="s">
        <v>310</v>
      </c>
      <c r="B39" s="330" t="s">
        <v>337</v>
      </c>
      <c r="C39" s="331"/>
      <c r="D39" s="331"/>
      <c r="E39" s="337"/>
      <c r="F39" s="42" t="s">
        <v>142</v>
      </c>
      <c r="G39" s="3"/>
    </row>
    <row r="40" spans="1:10" ht="102">
      <c r="A40" s="45" t="s">
        <v>399</v>
      </c>
      <c r="B40" s="8"/>
      <c r="C40" s="8"/>
      <c r="D40" s="8"/>
      <c r="E40" s="8"/>
      <c r="F40" s="45" t="s">
        <v>400</v>
      </c>
      <c r="G40" s="3"/>
    </row>
    <row r="41" spans="1:10" ht="102">
      <c r="A41" s="45" t="s">
        <v>401</v>
      </c>
      <c r="B41" s="374"/>
      <c r="C41" s="375"/>
      <c r="D41" s="375"/>
      <c r="E41" s="376"/>
      <c r="F41" s="45" t="s">
        <v>402</v>
      </c>
      <c r="G41" s="3"/>
    </row>
    <row r="42" spans="1:10" ht="15">
      <c r="F42"/>
      <c r="G42"/>
      <c r="H42"/>
      <c r="I42"/>
      <c r="J42"/>
    </row>
    <row r="43" spans="1:10" ht="15">
      <c r="F43"/>
      <c r="G43"/>
      <c r="H43"/>
      <c r="I43"/>
      <c r="J43"/>
    </row>
    <row r="44" spans="1:10" ht="15">
      <c r="F44"/>
      <c r="G44"/>
      <c r="H44"/>
      <c r="I44"/>
      <c r="J44"/>
    </row>
    <row r="45" spans="1:10" ht="18">
      <c r="A45" s="26" t="s">
        <v>342</v>
      </c>
      <c r="B45" s="27"/>
      <c r="C45" s="27"/>
      <c r="D45" s="27"/>
      <c r="E45" s="27"/>
    </row>
    <row r="46" spans="1:10">
      <c r="A46" s="333" t="s">
        <v>403</v>
      </c>
      <c r="B46" s="333"/>
      <c r="C46" s="333"/>
      <c r="D46" s="333"/>
      <c r="E46" s="333"/>
      <c r="F46" s="10"/>
    </row>
    <row r="47" spans="1:10">
      <c r="A47" s="25" t="s">
        <v>219</v>
      </c>
      <c r="B47" s="41" t="s">
        <v>220</v>
      </c>
      <c r="C47" s="377" t="s">
        <v>62</v>
      </c>
      <c r="D47" s="378"/>
      <c r="E47" s="379"/>
    </row>
    <row r="48" spans="1:10" ht="30" customHeight="1">
      <c r="A48" s="45" t="s">
        <v>344</v>
      </c>
      <c r="B48" s="35"/>
      <c r="C48" s="323" t="s">
        <v>404</v>
      </c>
      <c r="D48" s="323"/>
      <c r="E48" s="323"/>
    </row>
    <row r="49" spans="1:5" ht="30" customHeight="1">
      <c r="A49" s="45" t="s">
        <v>405</v>
      </c>
      <c r="B49" s="35"/>
      <c r="C49" s="323" t="s">
        <v>406</v>
      </c>
      <c r="D49" s="323"/>
      <c r="E49" s="323"/>
    </row>
    <row r="50" spans="1:5" ht="30" customHeight="1">
      <c r="A50" s="45" t="s">
        <v>407</v>
      </c>
      <c r="B50" s="35"/>
      <c r="C50" s="323" t="s">
        <v>408</v>
      </c>
      <c r="D50" s="323"/>
      <c r="E50" s="323"/>
    </row>
    <row r="51" spans="1:5" ht="30" customHeight="1">
      <c r="A51" s="45" t="s">
        <v>356</v>
      </c>
      <c r="B51" s="35"/>
      <c r="C51" s="323" t="s">
        <v>409</v>
      </c>
      <c r="D51" s="323"/>
      <c r="E51" s="323"/>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c r="A1" s="324" t="s">
        <v>410</v>
      </c>
      <c r="B1" s="324"/>
      <c r="C1" s="324"/>
      <c r="D1" s="324"/>
      <c r="E1" s="324"/>
      <c r="F1" s="324"/>
      <c r="G1" s="325"/>
    </row>
    <row r="2" spans="1:7" s="24" customFormat="1" ht="18">
      <c r="A2" s="29" t="s">
        <v>411</v>
      </c>
      <c r="B2" s="33"/>
      <c r="C2" s="33"/>
      <c r="D2" s="33"/>
      <c r="E2" s="33"/>
      <c r="F2" s="29"/>
      <c r="G2" s="34"/>
    </row>
    <row r="3" spans="1:7" s="4" customFormat="1">
      <c r="A3" s="6" t="s">
        <v>70</v>
      </c>
      <c r="B3" s="253" t="s">
        <v>285</v>
      </c>
      <c r="C3" s="254"/>
      <c r="D3" s="254"/>
      <c r="E3" s="255"/>
      <c r="F3" s="42" t="s">
        <v>150</v>
      </c>
      <c r="G3" s="6" t="s">
        <v>286</v>
      </c>
    </row>
    <row r="4" spans="1:7" s="4" customFormat="1">
      <c r="A4" s="6"/>
      <c r="B4" s="42" t="s">
        <v>287</v>
      </c>
      <c r="C4" s="42" t="s">
        <v>287</v>
      </c>
      <c r="D4" s="42" t="s">
        <v>287</v>
      </c>
      <c r="E4" s="42" t="s">
        <v>287</v>
      </c>
      <c r="F4" s="42"/>
      <c r="G4" s="6"/>
    </row>
    <row r="5" spans="1:7" ht="36" customHeight="1">
      <c r="A5" s="45" t="s">
        <v>158</v>
      </c>
      <c r="B5" s="8"/>
      <c r="C5" s="8"/>
      <c r="D5" s="8"/>
      <c r="E5" s="8"/>
      <c r="F5" s="7" t="s">
        <v>159</v>
      </c>
      <c r="G5" s="7" t="s">
        <v>160</v>
      </c>
    </row>
    <row r="6" spans="1:7" ht="87" customHeight="1">
      <c r="A6" s="45" t="s">
        <v>412</v>
      </c>
      <c r="B6" s="8"/>
      <c r="C6" s="8"/>
      <c r="D6" s="8"/>
      <c r="E6" s="8"/>
      <c r="F6" s="7" t="s">
        <v>413</v>
      </c>
      <c r="G6" s="7" t="s">
        <v>414</v>
      </c>
    </row>
    <row r="7" spans="1:7" ht="90.75" customHeight="1">
      <c r="A7" s="45" t="s">
        <v>415</v>
      </c>
      <c r="B7" s="8"/>
      <c r="C7" s="8"/>
      <c r="D7" s="8"/>
      <c r="E7" s="8"/>
      <c r="F7" s="7" t="s">
        <v>416</v>
      </c>
      <c r="G7" s="7" t="s">
        <v>417</v>
      </c>
    </row>
    <row r="8" spans="1:7" ht="49.5" customHeight="1">
      <c r="A8" s="45" t="s">
        <v>418</v>
      </c>
      <c r="B8" s="8"/>
      <c r="C8" s="8"/>
      <c r="D8" s="8"/>
      <c r="E8" s="8"/>
      <c r="F8" s="7" t="s">
        <v>419</v>
      </c>
      <c r="G8" s="7" t="s">
        <v>420</v>
      </c>
    </row>
    <row r="9" spans="1:7" ht="32.25" customHeight="1">
      <c r="A9" s="45" t="s">
        <v>421</v>
      </c>
      <c r="B9" s="8"/>
      <c r="C9" s="8"/>
      <c r="D9" s="8"/>
      <c r="E9" s="8"/>
      <c r="F9" s="7" t="s">
        <v>422</v>
      </c>
      <c r="G9" s="7" t="s">
        <v>423</v>
      </c>
    </row>
    <row r="10" spans="1:7" ht="30.75" customHeight="1">
      <c r="A10" s="45" t="s">
        <v>424</v>
      </c>
      <c r="B10" s="8"/>
      <c r="C10" s="8"/>
      <c r="D10" s="8"/>
      <c r="E10" s="8"/>
      <c r="F10" s="7" t="s">
        <v>425</v>
      </c>
      <c r="G10" s="7" t="s">
        <v>423</v>
      </c>
    </row>
    <row r="11" spans="1:7" ht="31.5" customHeight="1">
      <c r="A11" s="45" t="s">
        <v>426</v>
      </c>
      <c r="B11" s="8"/>
      <c r="C11" s="8"/>
      <c r="D11" s="8"/>
      <c r="E11" s="8"/>
      <c r="F11" s="7" t="s">
        <v>427</v>
      </c>
      <c r="G11" s="7" t="s">
        <v>423</v>
      </c>
    </row>
    <row r="12" spans="1:7" ht="27" customHeight="1">
      <c r="A12" s="6" t="s">
        <v>300</v>
      </c>
      <c r="B12" s="8"/>
      <c r="C12" s="8"/>
      <c r="D12" s="8"/>
      <c r="E12" s="8"/>
    </row>
    <row r="13" spans="1:7">
      <c r="G13" s="5"/>
    </row>
    <row r="14" spans="1:7" ht="18">
      <c r="A14" s="29" t="s">
        <v>428</v>
      </c>
      <c r="B14" s="32"/>
      <c r="C14" s="32"/>
      <c r="D14" s="32"/>
      <c r="E14" s="32"/>
      <c r="F14" s="30"/>
      <c r="G14" s="31"/>
    </row>
    <row r="15" spans="1:7" s="4" customFormat="1">
      <c r="A15" s="6" t="s">
        <v>70</v>
      </c>
      <c r="B15" s="316" t="s">
        <v>285</v>
      </c>
      <c r="C15" s="316"/>
      <c r="D15" s="316"/>
      <c r="E15" s="316"/>
      <c r="F15" s="42" t="s">
        <v>302</v>
      </c>
      <c r="G15" s="6" t="s">
        <v>303</v>
      </c>
    </row>
    <row r="16" spans="1:7" ht="108.75" customHeight="1">
      <c r="A16" s="45" t="s">
        <v>429</v>
      </c>
      <c r="B16" s="8"/>
      <c r="C16" s="8"/>
      <c r="D16" s="8"/>
      <c r="E16" s="8"/>
      <c r="F16" s="17" t="s">
        <v>430</v>
      </c>
      <c r="G16" s="21" t="s">
        <v>431</v>
      </c>
    </row>
    <row r="17" spans="1:7" ht="103.5" customHeight="1">
      <c r="A17" s="45" t="s">
        <v>432</v>
      </c>
      <c r="B17" s="8"/>
      <c r="C17" s="8"/>
      <c r="D17" s="8"/>
      <c r="E17" s="8"/>
      <c r="F17" s="17" t="s">
        <v>433</v>
      </c>
      <c r="G17" s="21" t="s">
        <v>431</v>
      </c>
    </row>
    <row r="18" spans="1:7" ht="51">
      <c r="A18" s="45" t="s">
        <v>434</v>
      </c>
      <c r="B18" s="8"/>
      <c r="C18" s="8"/>
      <c r="D18" s="8"/>
      <c r="E18" s="8"/>
      <c r="F18" s="7" t="s">
        <v>435</v>
      </c>
      <c r="G18" s="21" t="s">
        <v>436</v>
      </c>
    </row>
    <row r="19" spans="1:7" ht="38.25">
      <c r="A19" s="45" t="s">
        <v>437</v>
      </c>
      <c r="B19" s="8"/>
      <c r="C19" s="8"/>
      <c r="D19" s="8"/>
      <c r="E19" s="8"/>
      <c r="F19" s="7" t="s">
        <v>438</v>
      </c>
      <c r="G19" s="7" t="s">
        <v>439</v>
      </c>
    </row>
    <row r="20" spans="1:7" ht="51">
      <c r="A20" s="45" t="s">
        <v>440</v>
      </c>
      <c r="B20" s="8"/>
      <c r="C20" s="8"/>
      <c r="D20" s="8"/>
      <c r="E20" s="8"/>
      <c r="F20" s="7" t="s">
        <v>441</v>
      </c>
      <c r="G20" s="7" t="s">
        <v>442</v>
      </c>
    </row>
    <row r="21" spans="1:7">
      <c r="A21" s="45" t="s">
        <v>443</v>
      </c>
      <c r="B21" s="8"/>
      <c r="C21" s="8"/>
      <c r="D21" s="8"/>
      <c r="E21" s="8"/>
      <c r="F21" s="7" t="s">
        <v>444</v>
      </c>
      <c r="G21" s="7" t="s">
        <v>445</v>
      </c>
    </row>
    <row r="22" spans="1:7">
      <c r="A22" s="45" t="s">
        <v>446</v>
      </c>
      <c r="B22" s="8"/>
      <c r="C22" s="8"/>
      <c r="D22" s="8"/>
      <c r="E22" s="8"/>
      <c r="F22" s="7" t="s">
        <v>447</v>
      </c>
      <c r="G22" s="7" t="s">
        <v>445</v>
      </c>
    </row>
    <row r="23" spans="1:7">
      <c r="A23" s="45" t="s">
        <v>448</v>
      </c>
      <c r="B23" s="8"/>
      <c r="C23" s="8"/>
      <c r="D23" s="8"/>
      <c r="E23" s="8"/>
      <c r="F23" s="7" t="s">
        <v>449</v>
      </c>
      <c r="G23" s="7" t="s">
        <v>450</v>
      </c>
    </row>
    <row r="24" spans="1:7">
      <c r="A24" s="6" t="s">
        <v>306</v>
      </c>
      <c r="B24" s="8"/>
      <c r="C24" s="8"/>
      <c r="D24" s="8"/>
      <c r="E24" s="8"/>
    </row>
    <row r="26" spans="1:7" ht="18">
      <c r="A26" s="29" t="s">
        <v>451</v>
      </c>
      <c r="B26" s="30"/>
      <c r="C26" s="30"/>
      <c r="D26" s="30"/>
      <c r="E26" s="30"/>
    </row>
    <row r="27" spans="1:7" ht="25.5">
      <c r="A27" s="6" t="s">
        <v>452</v>
      </c>
      <c r="B27" s="8"/>
      <c r="C27" s="8"/>
      <c r="D27" s="8"/>
      <c r="E27" s="8"/>
    </row>
    <row r="29" spans="1:7" ht="18">
      <c r="A29" s="29" t="s">
        <v>453</v>
      </c>
      <c r="B29" s="30"/>
      <c r="C29" s="30"/>
      <c r="D29" s="30"/>
      <c r="E29" s="30"/>
      <c r="F29" s="30"/>
    </row>
    <row r="30" spans="1:7" ht="12.95" customHeight="1">
      <c r="A30" s="22" t="s">
        <v>389</v>
      </c>
      <c r="B30" s="338" t="s">
        <v>311</v>
      </c>
      <c r="C30" s="339"/>
      <c r="D30" s="339"/>
      <c r="E30" s="340"/>
      <c r="F30" s="42" t="s">
        <v>62</v>
      </c>
    </row>
    <row r="31" spans="1:7" ht="38.25">
      <c r="A31" s="20" t="s">
        <v>454</v>
      </c>
      <c r="B31" s="374"/>
      <c r="C31" s="375"/>
      <c r="D31" s="375"/>
      <c r="E31" s="376"/>
      <c r="F31" s="39" t="s">
        <v>455</v>
      </c>
    </row>
    <row r="33" spans="1:10" ht="18">
      <c r="A33" s="29" t="s">
        <v>456</v>
      </c>
      <c r="B33" s="30"/>
      <c r="C33" s="30"/>
      <c r="D33" s="30"/>
      <c r="E33" s="30"/>
      <c r="F33" s="30"/>
      <c r="G33" s="31"/>
    </row>
    <row r="34" spans="1:10">
      <c r="A34" s="341" t="s">
        <v>457</v>
      </c>
      <c r="B34" s="341"/>
      <c r="C34" s="1"/>
      <c r="D34" s="1"/>
      <c r="E34" s="1"/>
      <c r="F34" s="1"/>
      <c r="H34" s="1"/>
      <c r="I34" s="1"/>
      <c r="J34" s="1"/>
    </row>
    <row r="35" spans="1:10">
      <c r="A35" s="6" t="s">
        <v>458</v>
      </c>
      <c r="B35" s="316" t="s">
        <v>311</v>
      </c>
      <c r="C35" s="316"/>
      <c r="D35" s="316"/>
      <c r="E35" s="316"/>
      <c r="F35" s="369" t="s">
        <v>62</v>
      </c>
      <c r="G35" s="369"/>
    </row>
    <row r="36" spans="1:10" ht="33" customHeight="1">
      <c r="A36" s="45" t="s">
        <v>130</v>
      </c>
      <c r="B36" s="8"/>
      <c r="C36" s="8"/>
      <c r="D36" s="8"/>
      <c r="E36" s="8"/>
      <c r="F36" s="326" t="s">
        <v>459</v>
      </c>
      <c r="G36" s="326"/>
    </row>
    <row r="37" spans="1:10" ht="33.75" customHeight="1">
      <c r="A37" s="45" t="s">
        <v>460</v>
      </c>
      <c r="B37" s="8"/>
      <c r="C37" s="8"/>
      <c r="D37" s="8"/>
      <c r="E37" s="8"/>
      <c r="F37" s="326" t="s">
        <v>461</v>
      </c>
      <c r="G37" s="326"/>
    </row>
    <row r="38" spans="1:10" ht="33" customHeight="1">
      <c r="A38" s="45" t="s">
        <v>462</v>
      </c>
      <c r="B38" s="8"/>
      <c r="C38" s="8"/>
      <c r="D38" s="8"/>
      <c r="E38" s="8"/>
      <c r="F38" s="326" t="s">
        <v>463</v>
      </c>
      <c r="G38" s="326"/>
    </row>
    <row r="39" spans="1:10" ht="21.75" customHeight="1">
      <c r="A39" s="45" t="s">
        <v>464</v>
      </c>
      <c r="B39" s="8"/>
      <c r="C39" s="8"/>
      <c r="D39" s="8"/>
      <c r="E39" s="8"/>
      <c r="F39" s="263" t="s">
        <v>465</v>
      </c>
      <c r="G39" s="332"/>
    </row>
    <row r="40" spans="1:10" ht="24.75" customHeight="1">
      <c r="A40" s="45" t="s">
        <v>466</v>
      </c>
      <c r="B40" s="8"/>
      <c r="C40" s="8"/>
      <c r="D40" s="8"/>
      <c r="E40" s="8"/>
      <c r="F40" s="263" t="s">
        <v>467</v>
      </c>
      <c r="G40" s="332"/>
    </row>
    <row r="41" spans="1:10" ht="28.5" customHeight="1">
      <c r="A41" s="45" t="s">
        <v>468</v>
      </c>
      <c r="B41" s="374"/>
      <c r="C41" s="375"/>
      <c r="D41" s="375"/>
      <c r="E41" s="376"/>
      <c r="F41" s="263" t="s">
        <v>469</v>
      </c>
      <c r="G41" s="332"/>
    </row>
    <row r="42" spans="1:10" ht="28.5" customHeight="1">
      <c r="A42" s="45" t="s">
        <v>470</v>
      </c>
      <c r="B42" s="374"/>
      <c r="C42" s="375"/>
      <c r="D42" s="375"/>
      <c r="E42" s="376"/>
      <c r="F42" s="263" t="s">
        <v>471</v>
      </c>
      <c r="G42" s="332"/>
    </row>
    <row r="43" spans="1:10" ht="17.25" customHeight="1">
      <c r="A43" s="23" t="s">
        <v>472</v>
      </c>
      <c r="B43" s="19"/>
      <c r="C43" s="19"/>
      <c r="D43" s="19"/>
      <c r="E43" s="19"/>
      <c r="F43" s="19"/>
      <c r="G43" s="19"/>
    </row>
    <row r="44" spans="1:10">
      <c r="B44" s="1"/>
      <c r="C44" s="1"/>
      <c r="D44" s="1"/>
      <c r="E44" s="1"/>
      <c r="F44" s="1"/>
    </row>
    <row r="45" spans="1:10" ht="18">
      <c r="A45" s="29" t="s">
        <v>473</v>
      </c>
      <c r="B45" s="30"/>
      <c r="C45" s="30"/>
      <c r="D45" s="30"/>
      <c r="E45" s="30"/>
      <c r="F45" s="30"/>
    </row>
    <row r="46" spans="1:10">
      <c r="A46" s="2" t="s">
        <v>310</v>
      </c>
      <c r="B46" s="330" t="s">
        <v>337</v>
      </c>
      <c r="C46" s="331"/>
      <c r="D46" s="331"/>
      <c r="E46" s="337"/>
      <c r="F46" s="42" t="s">
        <v>142</v>
      </c>
      <c r="G46" s="3"/>
    </row>
    <row r="47" spans="1:10" ht="48.95" customHeight="1">
      <c r="A47" s="45" t="s">
        <v>474</v>
      </c>
      <c r="B47" s="8"/>
      <c r="C47" s="8"/>
      <c r="D47" s="8"/>
      <c r="E47" s="8"/>
      <c r="F47" s="342" t="s">
        <v>475</v>
      </c>
      <c r="G47" s="3"/>
    </row>
    <row r="48" spans="1:10" ht="54.6" customHeight="1">
      <c r="A48" s="45" t="s">
        <v>476</v>
      </c>
      <c r="B48" s="8"/>
      <c r="C48" s="8"/>
      <c r="D48" s="8"/>
      <c r="E48" s="8"/>
      <c r="F48" s="343"/>
      <c r="G48" s="3"/>
    </row>
    <row r="49" spans="1:10" ht="48" customHeight="1">
      <c r="A49" s="45" t="s">
        <v>477</v>
      </c>
      <c r="B49" s="374"/>
      <c r="C49" s="375"/>
      <c r="D49" s="375"/>
      <c r="E49" s="376"/>
      <c r="F49" s="342" t="s">
        <v>478</v>
      </c>
      <c r="G49" s="3"/>
    </row>
    <row r="50" spans="1:10" ht="61.5" customHeight="1">
      <c r="A50" s="45" t="s">
        <v>479</v>
      </c>
      <c r="B50" s="374"/>
      <c r="C50" s="375"/>
      <c r="D50" s="375"/>
      <c r="E50" s="376"/>
      <c r="F50" s="343"/>
      <c r="G50" s="3"/>
    </row>
    <row r="51" spans="1:10" ht="15">
      <c r="F51"/>
      <c r="G51"/>
      <c r="H51"/>
      <c r="I51"/>
      <c r="J51"/>
    </row>
    <row r="52" spans="1:10" ht="15">
      <c r="F52"/>
      <c r="G52"/>
      <c r="H52"/>
      <c r="I52"/>
      <c r="J52"/>
    </row>
    <row r="53" spans="1:10" ht="15">
      <c r="F53"/>
      <c r="G53"/>
      <c r="H53"/>
      <c r="I53"/>
      <c r="J53"/>
    </row>
    <row r="54" spans="1:10" ht="18">
      <c r="A54" s="26" t="s">
        <v>342</v>
      </c>
      <c r="B54" s="27"/>
      <c r="C54" s="27"/>
      <c r="D54" s="27"/>
      <c r="E54" s="27"/>
    </row>
    <row r="55" spans="1:10">
      <c r="A55" s="333" t="s">
        <v>403</v>
      </c>
      <c r="B55" s="333"/>
      <c r="C55" s="333"/>
      <c r="D55" s="333"/>
      <c r="E55" s="333"/>
      <c r="F55" s="10"/>
    </row>
    <row r="56" spans="1:10">
      <c r="A56" s="6" t="s">
        <v>219</v>
      </c>
      <c r="B56" s="37" t="s">
        <v>220</v>
      </c>
      <c r="C56" s="371" t="s">
        <v>62</v>
      </c>
      <c r="D56" s="372"/>
      <c r="E56" s="373"/>
    </row>
    <row r="57" spans="1:10" ht="30" customHeight="1">
      <c r="A57" s="40" t="s">
        <v>344</v>
      </c>
      <c r="B57" s="38"/>
      <c r="C57" s="323" t="s">
        <v>480</v>
      </c>
      <c r="D57" s="323"/>
      <c r="E57" s="323"/>
    </row>
    <row r="58" spans="1:10" ht="30" customHeight="1">
      <c r="A58" s="40" t="s">
        <v>481</v>
      </c>
      <c r="B58" s="38"/>
      <c r="C58" s="323" t="s">
        <v>482</v>
      </c>
      <c r="D58" s="323"/>
      <c r="E58" s="323"/>
    </row>
    <row r="59" spans="1:10" ht="30" customHeight="1">
      <c r="A59" s="40" t="s">
        <v>483</v>
      </c>
      <c r="B59" s="38"/>
      <c r="C59" s="323" t="s">
        <v>484</v>
      </c>
      <c r="D59" s="323"/>
      <c r="E59" s="323"/>
    </row>
    <row r="60" spans="1:10" ht="30" customHeight="1">
      <c r="A60" s="40" t="s">
        <v>485</v>
      </c>
      <c r="B60" s="38"/>
      <c r="C60" s="323" t="s">
        <v>486</v>
      </c>
      <c r="D60" s="323"/>
      <c r="E60" s="323"/>
    </row>
    <row r="61" spans="1:10" ht="34.5" customHeight="1">
      <c r="A61" s="40" t="s">
        <v>356</v>
      </c>
      <c r="B61" s="38"/>
      <c r="C61" s="323" t="s">
        <v>487</v>
      </c>
      <c r="D61" s="323"/>
      <c r="E61" s="323"/>
    </row>
    <row r="62" spans="1:10" ht="48" customHeight="1">
      <c r="A62" s="40" t="s">
        <v>488</v>
      </c>
      <c r="B62" s="38"/>
      <c r="C62" s="323" t="s">
        <v>489</v>
      </c>
      <c r="D62" s="323"/>
      <c r="E62" s="323"/>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64b0a4-682e-4bda-b6b2-77439f345c49">
      <Terms xmlns="http://schemas.microsoft.com/office/infopath/2007/PartnerControls"/>
    </lcf76f155ced4ddcb4097134ff3c332f>
    <TaxCatchAll xmlns="f75139fd-48b9-45c1-a4c7-52ae13733b4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8" ma:contentTypeDescription="Create a new document." ma:contentTypeScope="" ma:versionID="0ccd32d42bc38ac8a4a4ff04473b9cc5">
  <xsd:schema xmlns:xsd="http://www.w3.org/2001/XMLSchema" xmlns:xs="http://www.w3.org/2001/XMLSchema" xmlns:p="http://schemas.microsoft.com/office/2006/metadata/properties" xmlns:ns2="d964b0a4-682e-4bda-b6b2-77439f345c49" xmlns:ns3="7a7db55e-2b16-4e8e-9efb-fab6e669a343" xmlns:ns4="f75139fd-48b9-45c1-a4c7-52ae13733b45" targetNamespace="http://schemas.microsoft.com/office/2006/metadata/properties" ma:root="true" ma:fieldsID="b2dd73c4de34e88e04af62e738b56b14" ns2:_="" ns3:_="" ns4:_="">
    <xsd:import namespace="d964b0a4-682e-4bda-b6b2-77439f345c49"/>
    <xsd:import namespace="7a7db55e-2b16-4e8e-9efb-fab6e669a343"/>
    <xsd:import namespace="f75139fd-48b9-45c1-a4c7-52ae13733b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fcc6e0-4e0c-4e25-a433-30f022ae7c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139fd-48b9-45c1-a4c7-52ae13733b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8e3dee-65b9-4cc9-9890-d4dc42fad703}" ma:internalName="TaxCatchAll" ma:showField="CatchAllData" ma:web="7a7db55e-2b16-4e8e-9efb-fab6e669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B5757-E31E-4C29-8D67-A9A67276A90A}"/>
</file>

<file path=customXml/itemProps2.xml><?xml version="1.0" encoding="utf-8"?>
<ds:datastoreItem xmlns:ds="http://schemas.openxmlformats.org/officeDocument/2006/customXml" ds:itemID="{EB8F6E02-6BC2-4FD8-BA00-86F3B3402038}"/>
</file>

<file path=customXml/itemProps3.xml><?xml version="1.0" encoding="utf-8"?>
<ds:datastoreItem xmlns:ds="http://schemas.openxmlformats.org/officeDocument/2006/customXml" ds:itemID="{B7B55D24-0237-427D-BF9A-49B77117EB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/issuesandpolicy/Documents/NGSI_ReportingTemplate_Onshore Production.xlsx</dc:title>
  <dc:subject/>
  <dc:creator>Pye Russell</dc:creator>
  <cp:keywords/>
  <dc:description/>
  <cp:lastModifiedBy>Golinsky Baseman, Jennifer</cp:lastModifiedBy>
  <cp:revision/>
  <dcterms:created xsi:type="dcterms:W3CDTF">2020-06-01T19:14:31Z</dcterms:created>
  <dcterms:modified xsi:type="dcterms:W3CDTF">2024-08-19T15:24:27Z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0x010100BDD9FCF9956A52419A332866A5789BC3</vt:lpwstr>
  </property>
  <property fmtid="{D5CDD505-2E9C-101B-9397-08002B2CF9AE}" pid="3" name="WorkflowChangePath">
    <vt:lpwstr>60b82fff-d2be-4123-80b0-dabbdbda80cb,8;</vt:lpwstr>
  </property>
  <property fmtid="{D5CDD505-2E9C-101B-9397-08002B2CF9AE}" pid="4" name="Tags">
    <vt:lpwstr/>
  </property>
  <property fmtid="{D5CDD505-2E9C-101B-9397-08002B2CF9AE}" pid="5" name="MediaServiceImageTags">
    <vt:lpwstr/>
  </property>
</Properties>
</file>